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<sst xmlns="http://schemas.openxmlformats.org/spreadsheetml/2006/main" count="316" uniqueCount="217">
  <si>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</si>
  <si>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</si>
  <si>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</si>
  <si>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</si>
  <si>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</si>
  <si>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</si>
  <si>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</si>
  <si>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</si>
  <si>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</si>
  <si>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</si>
  <si>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</si>
  <si>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</si>
  <si>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</si>
  <si>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</si>
  <si>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</si>
  <si>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</si>
  <si>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</si>
  <si>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</si>
  <si>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</si>
  <si>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</si>
  <si>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</si>
  <si>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</si>
  <si>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</si>
  <si>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</si>
  <si>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</si>
  <si>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</si>
  <si>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</si>
  <si>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</si>
  <si>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</si>
  <si>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</si>
  <si>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</si>
  <si>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</si>
  <si>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</si>
  <si>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</si>
  <si>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</si>
  <si>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</si>
  <si>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</si>
  <si>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</si>
  <si>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</si>
  <si>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</si>
  <si>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</si>
  <si>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</si>
  <si>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</si>
  <si>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</si>
  <si>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</si>
  <si>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</si>
  <si>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</si>
  <si>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</si>
  <si>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</si>
  <si>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</si>
  <si>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</si>
  <si>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</si>
  <si>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</si>
  <si>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</si>
  <si>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</si>
  <si>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</si>
  <si>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</si>
  <si>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</si>
  <si>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</si>
  <si>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</si>
  <si>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</si>
  <si>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</si>
  <si>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</si>
  <si>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</si>
  <si>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</si>
  <si>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</si>
  <si>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</si>
  <si>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</si>
  <si>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</si>
  <si>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</si>
  <si>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</si>
  <si>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</si>
  <si>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</si>
  <si>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</si>
  <si>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</si>
  <si>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</si>
  <si>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</si>
  <si>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</si>
  <si>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</si>
  <si>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</si>
  <si>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</si>
  <si>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</si>
  <si>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</si>
  <si>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</si>
  <si>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</si>
  <si>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</si>
  <si>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</si>
  <si>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</si>
  <si>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</si>
  <si>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</si>
  <si>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</si>
  <si>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</si>
  <si>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</si>
  <si>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</si>
  <si>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</si>
  <si>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</si>
  <si>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</si>
  <si>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</si>
  <si>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</si>
  <si>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</si>
  <si>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</si>
  <si>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</si>
  <si>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</si>
  <si>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</si>
  <si>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</si>
  <si>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</si>
  <si>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</si>
  <si>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</si>
  <si>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</si>
  <si>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</si>
  <si>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</si>
  <si>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</si>
  <si>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</si>
  <si>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</si>
  <si>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</si>
  <si>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</si>
  <si>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</si>
  <si>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</si>
  <si>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</si>
  <si>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</si>
  <si>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</si>
  <si>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</si>
  <si>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</si>
  <si>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</si>
  <si>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</si>
  <si>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</si>
  <si>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</si>
  <si>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</si>
  <si>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</si>
  <si>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</si>
  <si>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</si>
  <si>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</si>
  <si>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</si>
  <si>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</si>
  <si>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</si>
  <si>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</si>
  <si>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</si>
  <si>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</si>
  <si>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</si>
  <si>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</si>
  <si>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</si>
  <si>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</si>
  <si>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</si>
  <si>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</si>
  <si>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</si>
  <si>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</si>
  <si>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</si>
  <si>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</si>
  <si>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</si>
  <si>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</si>
  <si>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</si>
  <si>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</si>
  <si>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</si>
  <si>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</si>
  <si>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</si>
  <si>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</si>
  <si>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</si>
  <si>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</si>
  <si>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</si>
  <si>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</si>
  <si>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</si>
  <si>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</si>
  <si>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</si>
  <si>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</si>
  <si>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</si>
  <si>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</si>
  <si>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</si>
  <si>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</si>
  <si>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</si>
  <si>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</si>
  <si>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</si>
  <si>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</si>
  <si>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</si>
  <si>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</si>
  <si>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</si>
  <si>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</si>
  <si>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</si>
  <si>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</si>
  <si>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75023</t>
  </si>
  <si>
    <t>Urzędy gmin</t>
  </si>
  <si>
    <t>0970</t>
  </si>
  <si>
    <t>wpływy z różnych dochodów</t>
  </si>
  <si>
    <t>75814</t>
  </si>
  <si>
    <t>Różne rozliczenia finansowe</t>
  </si>
  <si>
    <t>0920</t>
  </si>
  <si>
    <t>pozostałe odsetki</t>
  </si>
  <si>
    <t>75109</t>
  </si>
  <si>
    <t>Wybory do rad gmin,rad powiatów i sejmików województw,wybory wójtów,burmistrzów i prezydentów miast oraz referenda gminne,powiatowe i wojewódzkie</t>
  </si>
  <si>
    <t>0690</t>
  </si>
  <si>
    <t>wpływy z różnych opłat</t>
  </si>
  <si>
    <t>0470</t>
  </si>
  <si>
    <t>wpływy z opłat za zarząd,użytkowanie i użytkowanie wieczyste nieruchomości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</si>
  <si>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</si>
  <si>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</si>
  <si>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</si>
  <si>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2360</t>
  </si>
  <si>
    <t>dochody jednostek samorządu tereytorialnego związane z realizacją zadań z zakresu administracji rządowej oraz innych zadan zleconych ustawami</t>
  </si>
  <si>
    <t>0370</t>
  </si>
  <si>
    <t>podatek od posiadania psów</t>
  </si>
  <si>
    <t>75802</t>
  </si>
  <si>
    <t>Uzupełnienie subwencji ogólnej dla jednostek samorządu terytorialnego</t>
  </si>
  <si>
    <t>2750</t>
  </si>
  <si>
    <t>środki na uzupełnienie dochodów  gmin</t>
  </si>
  <si>
    <t>0830</t>
  </si>
  <si>
    <t>wpływy z usług</t>
  </si>
  <si>
    <t>85202</t>
  </si>
  <si>
    <t>Domu pomocy społecznej</t>
  </si>
  <si>
    <t>85228</t>
  </si>
  <si>
    <t>Usługi opiekuńcze i specjalistyczne usługi opiekuńcze</t>
  </si>
  <si>
    <t>85278</t>
  </si>
  <si>
    <t>Usuwanie skutków klęsk żywiołowych</t>
  </si>
  <si>
    <t>85401</t>
  </si>
  <si>
    <t>Świetlice szkolne</t>
  </si>
  <si>
    <t>6339</t>
  </si>
  <si>
    <t>01095</t>
  </si>
  <si>
    <t>z dnia  30 listopada 2006 roku</t>
  </si>
  <si>
    <t>Do Uchwały Rady Gminy Nr II/7/06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</si>
</sst>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4"/>
  <sheetViews>
    <sheetView tabSelected="1" zoomScale="75" zoomScaleNormal="75" workbookViewId="0" topLeftCell="A1">
      <selection activeCell="D5" sqref="D4:D5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91" t="s">
        <v>216</v>
      </c>
      <c r="B2" s="91"/>
      <c r="C2" s="91"/>
      <c r="D2" s="91"/>
    </row>
    <row r="3" spans="1:4" ht="15.75">
      <c r="A3" s="91" t="s">
        <v>215</v>
      </c>
      <c r="B3" s="91"/>
      <c r="C3" s="91"/>
      <c r="D3" s="91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9" t="s">
        <v>2</v>
      </c>
      <c r="B6" s="89" t="s">
        <v>3</v>
      </c>
      <c r="C6" s="89" t="s">
        <v>4</v>
      </c>
      <c r="D6" s="89" t="s">
        <v>5</v>
      </c>
      <c r="E6" s="88" t="s">
        <v>156</v>
      </c>
      <c r="F6" s="86" t="s">
        <v>137</v>
      </c>
      <c r="G6" s="87"/>
      <c r="H6" s="57" t="s">
        <v>138</v>
      </c>
      <c r="I6" s="3"/>
    </row>
    <row r="7" spans="1:9" ht="12.75">
      <c r="A7" s="90"/>
      <c r="B7" s="90"/>
      <c r="C7" s="90"/>
      <c r="D7" s="90"/>
      <c r="E7" s="88"/>
      <c r="F7" s="73" t="s">
        <v>139</v>
      </c>
      <c r="G7" s="74" t="s">
        <v>140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E10+E18+E23</f>
        <v>2445305</v>
      </c>
      <c r="F9" s="8">
        <f>F10+F18+F23</f>
        <v>1</v>
      </c>
      <c r="G9" s="8">
        <f>G10+G18</f>
        <v>0</v>
      </c>
      <c r="H9" s="8">
        <f>H10+H18+H23</f>
        <v>2445306</v>
      </c>
      <c r="I9" s="2"/>
    </row>
    <row r="10" spans="1:9" s="33" customFormat="1" ht="22.5" customHeight="1">
      <c r="A10" s="34"/>
      <c r="B10" s="34" t="s">
        <v>10</v>
      </c>
      <c r="C10" s="35"/>
      <c r="D10" s="58" t="s">
        <v>7</v>
      </c>
      <c r="E10" s="37">
        <f>SUM(E11:E17)</f>
        <v>2075762</v>
      </c>
      <c r="F10" s="37">
        <f>SUM(F11:F17)</f>
        <v>1</v>
      </c>
      <c r="G10" s="37">
        <f>SUM(G11:G15)</f>
        <v>0</v>
      </c>
      <c r="H10" s="37">
        <f>SUM(H11:H17)</f>
        <v>2075763</v>
      </c>
      <c r="I10" s="38"/>
    </row>
    <row r="11" spans="1:9" s="33" customFormat="1" ht="60">
      <c r="A11" s="34"/>
      <c r="B11" s="34"/>
      <c r="C11" s="21">
        <v>6260</v>
      </c>
      <c r="D11" s="26" t="s">
        <v>72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130000</v>
      </c>
      <c r="F12" s="61"/>
      <c r="G12" s="61"/>
      <c r="H12" s="61">
        <f>E12+F12-G12</f>
        <v>130000</v>
      </c>
      <c r="I12" s="2"/>
      <c r="J12" s="4"/>
    </row>
    <row r="13" spans="1:10" ht="15" hidden="1">
      <c r="A13" s="14"/>
      <c r="B13" s="14"/>
      <c r="C13" s="21"/>
      <c r="D13" s="26"/>
      <c r="E13" s="5"/>
      <c r="F13" s="61"/>
      <c r="G13" s="61"/>
      <c r="H13" s="61"/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1526480</v>
      </c>
      <c r="F14" s="61">
        <v>1</v>
      </c>
      <c r="G14" s="61"/>
      <c r="H14" s="61">
        <f>E14+F14-G14</f>
        <v>1526481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0</v>
      </c>
      <c r="F15" s="61"/>
      <c r="G15" s="61"/>
      <c r="H15" s="61">
        <f>E15+F15-G15</f>
        <v>0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175</v>
      </c>
      <c r="E17" s="5">
        <v>379282</v>
      </c>
      <c r="F17" s="61"/>
      <c r="G17" s="61"/>
      <c r="H17" s="61">
        <f>E17+F17-G17</f>
        <v>379282</v>
      </c>
      <c r="I17" s="2"/>
      <c r="J17" s="4"/>
    </row>
    <row r="18" spans="1:10" s="33" customFormat="1" ht="47.25">
      <c r="A18" s="34"/>
      <c r="B18" s="34" t="s">
        <v>135</v>
      </c>
      <c r="C18" s="35"/>
      <c r="D18" s="58" t="s">
        <v>136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146</v>
      </c>
      <c r="D19" s="26" t="s">
        <v>125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4"/>
      <c r="B23" s="69" t="s">
        <v>214</v>
      </c>
      <c r="C23" s="69"/>
      <c r="D23" s="70" t="s">
        <v>11</v>
      </c>
      <c r="E23" s="75">
        <f>E24+E25</f>
        <v>219543</v>
      </c>
      <c r="F23" s="75">
        <f>F24+F25</f>
        <v>0</v>
      </c>
      <c r="G23" s="75">
        <f>G24+G25</f>
        <v>0</v>
      </c>
      <c r="H23" s="75">
        <f>H24+H25</f>
        <v>219543</v>
      </c>
      <c r="I23" s="2"/>
    </row>
    <row r="24" spans="1:9" ht="15">
      <c r="A24" s="14"/>
      <c r="B24" s="14"/>
      <c r="C24" s="14" t="s">
        <v>188</v>
      </c>
      <c r="D24" s="26" t="s">
        <v>189</v>
      </c>
      <c r="E24" s="5">
        <v>3000</v>
      </c>
      <c r="F24" s="61"/>
      <c r="G24" s="61"/>
      <c r="H24" s="61">
        <f>E24+F24-G24</f>
        <v>3000</v>
      </c>
      <c r="I24" s="2"/>
    </row>
    <row r="25" spans="1:9" ht="60">
      <c r="A25" s="14"/>
      <c r="B25" s="14"/>
      <c r="C25" s="14" t="s">
        <v>101</v>
      </c>
      <c r="D25" s="26" t="s">
        <v>20</v>
      </c>
      <c r="E25" s="5">
        <v>216543</v>
      </c>
      <c r="F25" s="61"/>
      <c r="G25" s="61"/>
      <c r="H25" s="61">
        <f>E25+F25-G25</f>
        <v>216543</v>
      </c>
      <c r="I25" s="2"/>
    </row>
    <row r="26" spans="1:9" ht="15.75">
      <c r="A26" s="13" t="s">
        <v>163</v>
      </c>
      <c r="B26" s="13"/>
      <c r="C26" s="13"/>
      <c r="D26" s="60" t="s">
        <v>164</v>
      </c>
      <c r="E26" s="8">
        <f>E27</f>
        <v>6000</v>
      </c>
      <c r="F26" s="66">
        <f aca="true" t="shared" si="0" ref="E26:H27">F27</f>
        <v>0</v>
      </c>
      <c r="G26" s="66">
        <f t="shared" si="0"/>
        <v>0</v>
      </c>
      <c r="H26" s="66">
        <f t="shared" si="0"/>
        <v>6000</v>
      </c>
      <c r="I26" s="2"/>
    </row>
    <row r="27" spans="1:9" ht="15.75">
      <c r="A27" s="49"/>
      <c r="B27" s="49" t="s">
        <v>165</v>
      </c>
      <c r="C27" s="49"/>
      <c r="D27" s="59" t="s">
        <v>166</v>
      </c>
      <c r="E27" s="29">
        <f t="shared" si="0"/>
        <v>6000</v>
      </c>
      <c r="F27" s="67">
        <f t="shared" si="0"/>
        <v>0</v>
      </c>
      <c r="G27" s="67">
        <f t="shared" si="0"/>
        <v>0</v>
      </c>
      <c r="H27" s="67">
        <f t="shared" si="0"/>
        <v>6000</v>
      </c>
      <c r="I27" s="2"/>
    </row>
    <row r="28" spans="1:9" ht="75">
      <c r="A28" s="49"/>
      <c r="B28" s="49"/>
      <c r="C28" s="19" t="s">
        <v>167</v>
      </c>
      <c r="D28" s="68" t="s">
        <v>168</v>
      </c>
      <c r="E28" s="9">
        <v>6000</v>
      </c>
      <c r="F28" s="63"/>
      <c r="G28" s="63"/>
      <c r="H28" s="63">
        <f>E28+F28-G28</f>
        <v>6000</v>
      </c>
      <c r="I28" s="2"/>
    </row>
    <row r="29" spans="1:9" ht="15" hidden="1">
      <c r="A29" s="14"/>
      <c r="B29" s="14"/>
      <c r="C29" s="14"/>
      <c r="D29" s="26"/>
      <c r="E29" s="5"/>
      <c r="F29" s="61"/>
      <c r="G29" s="61"/>
      <c r="H29" s="61"/>
      <c r="I29" s="2"/>
    </row>
    <row r="30" spans="1:9" ht="15.75">
      <c r="A30" s="13" t="s">
        <v>12</v>
      </c>
      <c r="B30" s="17"/>
      <c r="C30" s="18"/>
      <c r="D30" s="60" t="s">
        <v>13</v>
      </c>
      <c r="E30" s="8">
        <f>E31</f>
        <v>2787679</v>
      </c>
      <c r="F30" s="8">
        <f>F31</f>
        <v>0</v>
      </c>
      <c r="G30" s="8">
        <f>G31</f>
        <v>1403630</v>
      </c>
      <c r="H30" s="8">
        <f>H31</f>
        <v>1384049</v>
      </c>
      <c r="I30" s="2"/>
    </row>
    <row r="31" spans="1:9" s="33" customFormat="1" ht="15.75">
      <c r="A31" s="34"/>
      <c r="B31" s="34" t="s">
        <v>14</v>
      </c>
      <c r="C31" s="40"/>
      <c r="D31" s="58" t="s">
        <v>15</v>
      </c>
      <c r="E31" s="37">
        <f>E33++E32+E34</f>
        <v>2787679</v>
      </c>
      <c r="F31" s="37">
        <f>F33++F32+F34</f>
        <v>0</v>
      </c>
      <c r="G31" s="37">
        <f>G33++G32+G34</f>
        <v>1403630</v>
      </c>
      <c r="H31" s="37">
        <f>H33++H32+H34</f>
        <v>1384049</v>
      </c>
      <c r="I31" s="38"/>
    </row>
    <row r="32" spans="1:9" ht="30">
      <c r="A32" s="14"/>
      <c r="B32" s="14"/>
      <c r="C32" s="14" t="s">
        <v>100</v>
      </c>
      <c r="D32" s="26" t="s">
        <v>8</v>
      </c>
      <c r="E32" s="5">
        <v>0</v>
      </c>
      <c r="F32" s="61"/>
      <c r="G32" s="61"/>
      <c r="H32" s="61">
        <f>E32+++F32-G32</f>
        <v>0</v>
      </c>
      <c r="I32" s="2"/>
    </row>
    <row r="33" spans="1:9" ht="30">
      <c r="A33" s="14"/>
      <c r="B33" s="14"/>
      <c r="C33" s="14" t="s">
        <v>157</v>
      </c>
      <c r="D33" s="26" t="s">
        <v>8</v>
      </c>
      <c r="E33" s="5">
        <v>2787679</v>
      </c>
      <c r="F33" s="61"/>
      <c r="G33" s="61">
        <v>1403630</v>
      </c>
      <c r="H33" s="61">
        <f>E33++F33-G33</f>
        <v>1384049</v>
      </c>
      <c r="I33" s="2"/>
    </row>
    <row r="34" spans="1:9" ht="30">
      <c r="A34" s="14"/>
      <c r="B34" s="14"/>
      <c r="C34" s="14" t="s">
        <v>127</v>
      </c>
      <c r="D34" s="26" t="s">
        <v>8</v>
      </c>
      <c r="E34" s="5">
        <v>0</v>
      </c>
      <c r="F34" s="61"/>
      <c r="G34" s="61"/>
      <c r="H34" s="61">
        <f>E34+F34-G34</f>
        <v>0</v>
      </c>
      <c r="I34" s="2"/>
    </row>
    <row r="35" spans="1:9" ht="15.75" hidden="1">
      <c r="A35" s="13"/>
      <c r="B35" s="17"/>
      <c r="C35" s="20"/>
      <c r="D35" s="60"/>
      <c r="E35" s="8"/>
      <c r="F35" s="8"/>
      <c r="G35" s="8"/>
      <c r="H35" s="8"/>
      <c r="I35" s="2"/>
    </row>
    <row r="36" spans="1:8" s="33" customFormat="1" ht="20.25" customHeight="1" hidden="1">
      <c r="A36" s="34"/>
      <c r="B36" s="34"/>
      <c r="C36" s="35"/>
      <c r="D36" s="58"/>
      <c r="E36" s="37"/>
      <c r="F36" s="37"/>
      <c r="G36" s="37"/>
      <c r="H36" s="37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" hidden="1">
      <c r="A38" s="14"/>
      <c r="B38" s="14"/>
      <c r="C38" s="14"/>
      <c r="D38" s="26"/>
      <c r="E38" s="5"/>
      <c r="F38" s="61"/>
      <c r="G38" s="61"/>
      <c r="H38" s="61"/>
    </row>
    <row r="39" spans="1:8" ht="15" hidden="1">
      <c r="A39" s="14"/>
      <c r="B39" s="14"/>
      <c r="C39" s="14"/>
      <c r="D39" s="26"/>
      <c r="E39" s="5"/>
      <c r="F39" s="61"/>
      <c r="G39" s="61"/>
      <c r="H39" s="61"/>
    </row>
    <row r="40" spans="1:8" ht="15" hidden="1">
      <c r="A40" s="14"/>
      <c r="B40" s="14"/>
      <c r="C40" s="14"/>
      <c r="D40" s="26"/>
      <c r="E40" s="5"/>
      <c r="F40" s="61"/>
      <c r="G40" s="61"/>
      <c r="H40" s="61"/>
    </row>
    <row r="41" spans="1:8" ht="15.75">
      <c r="A41" s="13" t="s">
        <v>169</v>
      </c>
      <c r="B41" s="13"/>
      <c r="C41" s="13"/>
      <c r="D41" s="60" t="s">
        <v>170</v>
      </c>
      <c r="E41" s="8">
        <f>E42</f>
        <v>268290</v>
      </c>
      <c r="F41" s="66">
        <f>F42</f>
        <v>0</v>
      </c>
      <c r="G41" s="66">
        <f>G42</f>
        <v>0</v>
      </c>
      <c r="H41" s="66">
        <f>H42</f>
        <v>268290</v>
      </c>
    </row>
    <row r="42" spans="1:8" ht="15.75">
      <c r="A42" s="14"/>
      <c r="B42" s="34" t="s">
        <v>171</v>
      </c>
      <c r="C42" s="34"/>
      <c r="D42" s="36" t="s">
        <v>172</v>
      </c>
      <c r="E42" s="37">
        <f>SUM(E43:E48)</f>
        <v>268290</v>
      </c>
      <c r="F42" s="62">
        <f>F45+F47+F43+F44+F46+F48</f>
        <v>0</v>
      </c>
      <c r="G42" s="62">
        <f>G45+G47</f>
        <v>0</v>
      </c>
      <c r="H42" s="62">
        <f>H45+H47+H43+H44+H46+H48</f>
        <v>268290</v>
      </c>
    </row>
    <row r="43" spans="1:8" ht="30">
      <c r="A43" s="14"/>
      <c r="B43" s="34"/>
      <c r="C43" s="78" t="s">
        <v>190</v>
      </c>
      <c r="D43" s="79" t="s">
        <v>191</v>
      </c>
      <c r="E43" s="80">
        <v>100</v>
      </c>
      <c r="F43" s="81"/>
      <c r="G43" s="81"/>
      <c r="H43" s="81">
        <f aca="true" t="shared" si="1" ref="H43:H48">E43+F43-G43</f>
        <v>100</v>
      </c>
    </row>
    <row r="44" spans="1:8" ht="45">
      <c r="A44" s="14"/>
      <c r="B44" s="34"/>
      <c r="C44" s="78" t="s">
        <v>108</v>
      </c>
      <c r="D44" s="79" t="s">
        <v>192</v>
      </c>
      <c r="E44" s="80">
        <v>100</v>
      </c>
      <c r="F44" s="81"/>
      <c r="G44" s="81"/>
      <c r="H44" s="81">
        <f t="shared" si="1"/>
        <v>100</v>
      </c>
    </row>
    <row r="45" spans="1:8" ht="75">
      <c r="A45" s="14"/>
      <c r="B45" s="34"/>
      <c r="C45" s="14" t="s">
        <v>167</v>
      </c>
      <c r="D45" s="68" t="s">
        <v>168</v>
      </c>
      <c r="E45" s="5">
        <v>126300</v>
      </c>
      <c r="F45" s="61"/>
      <c r="G45" s="61"/>
      <c r="H45" s="61">
        <f t="shared" si="1"/>
        <v>126300</v>
      </c>
    </row>
    <row r="46" spans="1:8" ht="45">
      <c r="A46" s="14"/>
      <c r="B46" s="34"/>
      <c r="C46" s="14" t="s">
        <v>193</v>
      </c>
      <c r="D46" s="68" t="s">
        <v>194</v>
      </c>
      <c r="E46" s="5">
        <v>800</v>
      </c>
      <c r="F46" s="61"/>
      <c r="G46" s="61"/>
      <c r="H46" s="61">
        <f t="shared" si="1"/>
        <v>800</v>
      </c>
    </row>
    <row r="47" spans="1:8" ht="45">
      <c r="A47" s="14"/>
      <c r="B47" s="34"/>
      <c r="C47" s="14" t="s">
        <v>173</v>
      </c>
      <c r="D47" s="26" t="s">
        <v>174</v>
      </c>
      <c r="E47" s="5">
        <v>139990</v>
      </c>
      <c r="F47" s="61"/>
      <c r="G47" s="61"/>
      <c r="H47" s="61">
        <f t="shared" si="1"/>
        <v>139990</v>
      </c>
    </row>
    <row r="48" spans="1:8" ht="30">
      <c r="A48" s="14"/>
      <c r="B48" s="34"/>
      <c r="C48" s="14" t="s">
        <v>110</v>
      </c>
      <c r="D48" s="26" t="s">
        <v>85</v>
      </c>
      <c r="E48" s="5">
        <v>1000</v>
      </c>
      <c r="F48" s="61"/>
      <c r="G48" s="61"/>
      <c r="H48" s="61">
        <f t="shared" si="1"/>
        <v>1000</v>
      </c>
    </row>
    <row r="49" spans="1:8" ht="15.75">
      <c r="A49" s="13" t="s">
        <v>16</v>
      </c>
      <c r="B49" s="17"/>
      <c r="C49" s="17"/>
      <c r="D49" s="60" t="s">
        <v>17</v>
      </c>
      <c r="E49" s="8">
        <f>E50+E52+E55</f>
        <v>107210</v>
      </c>
      <c r="F49" s="8">
        <f>F50+F52+F55</f>
        <v>0</v>
      </c>
      <c r="G49" s="8">
        <f>G50+G52</f>
        <v>0</v>
      </c>
      <c r="H49" s="8">
        <f>H50+H52+H55</f>
        <v>107210</v>
      </c>
    </row>
    <row r="50" spans="1:8" s="33" customFormat="1" ht="15.75">
      <c r="A50" s="34"/>
      <c r="B50" s="34" t="s">
        <v>18</v>
      </c>
      <c r="C50" s="34"/>
      <c r="D50" s="58" t="s">
        <v>19</v>
      </c>
      <c r="E50" s="37">
        <f>E51</f>
        <v>91210</v>
      </c>
      <c r="F50" s="37">
        <f>F51</f>
        <v>0</v>
      </c>
      <c r="G50" s="37">
        <f>G51</f>
        <v>0</v>
      </c>
      <c r="H50" s="37">
        <f>H51</f>
        <v>91210</v>
      </c>
    </row>
    <row r="51" spans="1:8" ht="60">
      <c r="A51" s="14"/>
      <c r="B51" s="14"/>
      <c r="C51" s="14" t="s">
        <v>101</v>
      </c>
      <c r="D51" s="26" t="s">
        <v>20</v>
      </c>
      <c r="E51" s="5">
        <v>91210</v>
      </c>
      <c r="F51" s="61"/>
      <c r="G51" s="61"/>
      <c r="H51" s="61">
        <f>E51+F51---G51</f>
        <v>91210</v>
      </c>
    </row>
    <row r="52" spans="1:8" s="33" customFormat="1" ht="15.75" hidden="1">
      <c r="A52" s="34"/>
      <c r="B52" s="34"/>
      <c r="C52" s="34"/>
      <c r="D52" s="58"/>
      <c r="E52" s="37"/>
      <c r="F52" s="37"/>
      <c r="G52" s="37"/>
      <c r="H52" s="37"/>
    </row>
    <row r="53" spans="1:8" ht="15" hidden="1">
      <c r="A53" s="14"/>
      <c r="B53" s="14"/>
      <c r="C53" s="14"/>
      <c r="D53" s="26"/>
      <c r="E53" s="5"/>
      <c r="F53" s="61"/>
      <c r="G53" s="61"/>
      <c r="H53" s="61"/>
    </row>
    <row r="54" spans="1:8" ht="15" hidden="1">
      <c r="A54" s="14"/>
      <c r="B54" s="14"/>
      <c r="C54" s="14"/>
      <c r="D54" s="26"/>
      <c r="E54" s="5"/>
      <c r="F54" s="61"/>
      <c r="G54" s="61"/>
      <c r="H54" s="61"/>
    </row>
    <row r="55" spans="1:8" ht="15.75">
      <c r="A55" s="14"/>
      <c r="B55" s="69" t="s">
        <v>178</v>
      </c>
      <c r="C55" s="69"/>
      <c r="D55" s="70" t="s">
        <v>179</v>
      </c>
      <c r="E55" s="75">
        <f>E56+E57</f>
        <v>16000</v>
      </c>
      <c r="F55" s="76">
        <f>F56+F57</f>
        <v>0</v>
      </c>
      <c r="G55" s="76">
        <f>G56</f>
        <v>0</v>
      </c>
      <c r="H55" s="76">
        <f>H56+H57</f>
        <v>16000</v>
      </c>
    </row>
    <row r="56" spans="1:8" ht="15">
      <c r="A56" s="14"/>
      <c r="B56" s="14"/>
      <c r="C56" s="14" t="s">
        <v>180</v>
      </c>
      <c r="D56" s="26" t="s">
        <v>181</v>
      </c>
      <c r="E56" s="5">
        <v>14000</v>
      </c>
      <c r="F56" s="61"/>
      <c r="G56" s="61"/>
      <c r="H56" s="61">
        <f>E56+F56-G56</f>
        <v>14000</v>
      </c>
    </row>
    <row r="57" spans="1:8" ht="60">
      <c r="A57" s="14"/>
      <c r="B57" s="14"/>
      <c r="C57" s="14" t="s">
        <v>195</v>
      </c>
      <c r="D57" s="26" t="s">
        <v>196</v>
      </c>
      <c r="E57" s="5">
        <v>2000</v>
      </c>
      <c r="F57" s="61"/>
      <c r="G57" s="61"/>
      <c r="H57" s="61">
        <f>E57+F57-G57</f>
        <v>2000</v>
      </c>
    </row>
    <row r="58" spans="1:8" ht="47.25">
      <c r="A58" s="13" t="s">
        <v>21</v>
      </c>
      <c r="B58" s="17"/>
      <c r="C58" s="17"/>
      <c r="D58" s="60" t="s">
        <v>22</v>
      </c>
      <c r="E58" s="8">
        <f>E59+E61+E65+E63+E67</f>
        <v>23127</v>
      </c>
      <c r="F58" s="8">
        <f>F59+F61+F65+F63+F67</f>
        <v>0</v>
      </c>
      <c r="G58" s="8">
        <f>G59+G61+G65+G63</f>
        <v>0</v>
      </c>
      <c r="H58" s="8">
        <f>H59+H61+H65+H63+H67</f>
        <v>23127</v>
      </c>
    </row>
    <row r="59" spans="1:8" s="33" customFormat="1" ht="31.5">
      <c r="A59" s="34"/>
      <c r="B59" s="34" t="s">
        <v>23</v>
      </c>
      <c r="C59" s="34"/>
      <c r="D59" s="58" t="s">
        <v>24</v>
      </c>
      <c r="E59" s="37">
        <f>E60</f>
        <v>1512</v>
      </c>
      <c r="F59" s="37">
        <f>F60</f>
        <v>0</v>
      </c>
      <c r="G59" s="37">
        <f>G60</f>
        <v>0</v>
      </c>
      <c r="H59" s="37">
        <f>H60</f>
        <v>1512</v>
      </c>
    </row>
    <row r="60" spans="1:8" ht="60">
      <c r="A60" s="14"/>
      <c r="B60" s="14"/>
      <c r="C60" s="14" t="s">
        <v>101</v>
      </c>
      <c r="D60" s="26" t="s">
        <v>20</v>
      </c>
      <c r="E60" s="5">
        <v>1512</v>
      </c>
      <c r="F60" s="61"/>
      <c r="G60" s="61"/>
      <c r="H60" s="61">
        <f>E60+F60-G60</f>
        <v>1512</v>
      </c>
    </row>
    <row r="61" spans="1:8" s="33" customFormat="1" ht="15.75" hidden="1">
      <c r="A61" s="34"/>
      <c r="B61" s="34" t="s">
        <v>117</v>
      </c>
      <c r="C61" s="34"/>
      <c r="D61" s="36" t="s">
        <v>118</v>
      </c>
      <c r="E61" s="37"/>
      <c r="F61" s="62"/>
      <c r="G61" s="62"/>
      <c r="H61" s="62"/>
    </row>
    <row r="62" spans="1:8" ht="60" hidden="1">
      <c r="A62" s="14"/>
      <c r="B62" s="14"/>
      <c r="C62" s="14" t="s">
        <v>101</v>
      </c>
      <c r="D62" s="26" t="s">
        <v>20</v>
      </c>
      <c r="E62" s="5"/>
      <c r="F62" s="61"/>
      <c r="G62" s="61"/>
      <c r="H62" s="61"/>
    </row>
    <row r="63" spans="1:8" ht="17.25" customHeight="1" hidden="1">
      <c r="A63" s="14"/>
      <c r="B63" s="34"/>
      <c r="C63" s="34"/>
      <c r="D63" s="36"/>
      <c r="E63" s="37"/>
      <c r="F63" s="62"/>
      <c r="G63" s="62"/>
      <c r="H63" s="62"/>
    </row>
    <row r="64" spans="1:8" ht="15" hidden="1">
      <c r="A64" s="14"/>
      <c r="B64" s="14"/>
      <c r="C64" s="14"/>
      <c r="D64" s="26"/>
      <c r="E64" s="5"/>
      <c r="F64" s="61"/>
      <c r="G64" s="61"/>
      <c r="H64" s="61"/>
    </row>
    <row r="65" spans="1:8" ht="15.75" hidden="1">
      <c r="A65" s="34"/>
      <c r="B65" s="34"/>
      <c r="C65" s="34"/>
      <c r="D65" s="58"/>
      <c r="E65" s="37"/>
      <c r="F65" s="62"/>
      <c r="G65" s="62"/>
      <c r="H65" s="62"/>
    </row>
    <row r="66" spans="1:8" ht="15" hidden="1">
      <c r="A66" s="14"/>
      <c r="B66" s="14"/>
      <c r="C66" s="14"/>
      <c r="D66" s="26"/>
      <c r="E66" s="5"/>
      <c r="F66" s="61"/>
      <c r="G66" s="61"/>
      <c r="H66" s="61"/>
    </row>
    <row r="67" spans="1:8" ht="78.75">
      <c r="A67" s="14"/>
      <c r="B67" s="69" t="s">
        <v>186</v>
      </c>
      <c r="C67" s="69"/>
      <c r="D67" s="77" t="s">
        <v>187</v>
      </c>
      <c r="E67" s="75">
        <f>E68</f>
        <v>21615</v>
      </c>
      <c r="F67" s="76">
        <f>F68</f>
        <v>0</v>
      </c>
      <c r="G67" s="76"/>
      <c r="H67" s="76">
        <f>H68</f>
        <v>21615</v>
      </c>
    </row>
    <row r="68" spans="1:8" ht="60">
      <c r="A68" s="14"/>
      <c r="B68" s="14"/>
      <c r="C68" s="14" t="s">
        <v>101</v>
      </c>
      <c r="D68" s="26" t="s">
        <v>20</v>
      </c>
      <c r="E68" s="5">
        <v>21615</v>
      </c>
      <c r="F68" s="61"/>
      <c r="G68" s="61"/>
      <c r="H68" s="61">
        <f>E68+F68-G68</f>
        <v>21615</v>
      </c>
    </row>
    <row r="69" spans="1:8" ht="31.5">
      <c r="A69" s="13" t="s">
        <v>25</v>
      </c>
      <c r="B69" s="17"/>
      <c r="C69" s="17"/>
      <c r="D69" s="60" t="s">
        <v>26</v>
      </c>
      <c r="E69" s="8">
        <f>E72+E70</f>
        <v>300</v>
      </c>
      <c r="F69" s="8">
        <f>F72+F70</f>
        <v>0</v>
      </c>
      <c r="G69" s="8">
        <f>G72+G70</f>
        <v>0</v>
      </c>
      <c r="H69" s="8">
        <f>H72+H70</f>
        <v>300</v>
      </c>
    </row>
    <row r="70" spans="1:8" ht="15.75" hidden="1">
      <c r="A70" s="49"/>
      <c r="B70" s="49"/>
      <c r="C70" s="19"/>
      <c r="D70" s="59"/>
      <c r="E70" s="29"/>
      <c r="F70" s="63"/>
      <c r="G70" s="63"/>
      <c r="H70" s="67"/>
    </row>
    <row r="71" spans="1:8" ht="36.75" customHeight="1" hidden="1">
      <c r="A71" s="49"/>
      <c r="B71" s="19"/>
      <c r="C71" s="19"/>
      <c r="D71" s="26"/>
      <c r="E71" s="9"/>
      <c r="F71" s="63"/>
      <c r="G71" s="63"/>
      <c r="H71" s="63"/>
    </row>
    <row r="72" spans="1:8" s="33" customFormat="1" ht="15.75">
      <c r="A72" s="34"/>
      <c r="B72" s="34" t="s">
        <v>128</v>
      </c>
      <c r="C72" s="34"/>
      <c r="D72" s="58" t="s">
        <v>129</v>
      </c>
      <c r="E72" s="37">
        <f>E73</f>
        <v>300</v>
      </c>
      <c r="F72" s="37">
        <f>F73</f>
        <v>0</v>
      </c>
      <c r="G72" s="37">
        <f>G73</f>
        <v>0</v>
      </c>
      <c r="H72" s="37">
        <f>H73</f>
        <v>300</v>
      </c>
    </row>
    <row r="73" spans="1:8" ht="60">
      <c r="A73" s="14"/>
      <c r="B73" s="14"/>
      <c r="C73" s="14" t="s">
        <v>101</v>
      </c>
      <c r="D73" s="26" t="s">
        <v>20</v>
      </c>
      <c r="E73" s="5">
        <v>300</v>
      </c>
      <c r="F73" s="61"/>
      <c r="G73" s="61"/>
      <c r="H73" s="61">
        <f>E73+F73-G73</f>
        <v>300</v>
      </c>
    </row>
    <row r="74" spans="1:8" ht="63.75" customHeight="1">
      <c r="A74" s="13" t="s">
        <v>27</v>
      </c>
      <c r="B74" s="17"/>
      <c r="C74" s="17"/>
      <c r="D74" s="60" t="s">
        <v>86</v>
      </c>
      <c r="E74" s="8">
        <f>E75+E78++E104+E106+E108+E91</f>
        <v>4309314</v>
      </c>
      <c r="F74" s="8">
        <f>F75+F78++F104+F106+F108+F91</f>
        <v>0</v>
      </c>
      <c r="G74" s="8">
        <f>G75+G78++G104+G106+G108+G91</f>
        <v>0</v>
      </c>
      <c r="H74" s="8">
        <f>H75+H78++H104+H106+H108+H91</f>
        <v>4309314</v>
      </c>
    </row>
    <row r="75" spans="1:8" s="33" customFormat="1" ht="31.5">
      <c r="A75" s="34"/>
      <c r="B75" s="34" t="s">
        <v>28</v>
      </c>
      <c r="C75" s="34"/>
      <c r="D75" s="58" t="s">
        <v>29</v>
      </c>
      <c r="E75" s="37">
        <f>E76+E77</f>
        <v>2510</v>
      </c>
      <c r="F75" s="37">
        <f>F76+F77</f>
        <v>0</v>
      </c>
      <c r="G75" s="37">
        <f>G76</f>
        <v>0</v>
      </c>
      <c r="H75" s="37">
        <f>H76+H77</f>
        <v>2510</v>
      </c>
    </row>
    <row r="76" spans="1:8" ht="30">
      <c r="A76" s="14"/>
      <c r="B76" s="14"/>
      <c r="C76" s="14" t="s">
        <v>102</v>
      </c>
      <c r="D76" s="26" t="s">
        <v>30</v>
      </c>
      <c r="E76" s="5">
        <v>2500</v>
      </c>
      <c r="F76" s="61"/>
      <c r="G76" s="61"/>
      <c r="H76" s="61">
        <f>E76+F76-G76</f>
        <v>2500</v>
      </c>
    </row>
    <row r="77" spans="1:8" ht="30">
      <c r="A77" s="14"/>
      <c r="B77" s="14"/>
      <c r="C77" s="14" t="s">
        <v>110</v>
      </c>
      <c r="D77" s="26" t="s">
        <v>85</v>
      </c>
      <c r="E77" s="5">
        <v>10</v>
      </c>
      <c r="F77" s="61"/>
      <c r="G77" s="61"/>
      <c r="H77" s="61">
        <f>E77+F77-G77</f>
        <v>10</v>
      </c>
    </row>
    <row r="78" spans="1:8" s="33" customFormat="1" ht="59.25" customHeight="1">
      <c r="A78" s="34"/>
      <c r="B78" s="34" t="s">
        <v>31</v>
      </c>
      <c r="C78" s="40"/>
      <c r="D78" s="58" t="s">
        <v>132</v>
      </c>
      <c r="E78" s="37">
        <f>E79++E80++E81++E82+++E83+E84+E85+E86++E87+++E88+E90+E89</f>
        <v>1305076</v>
      </c>
      <c r="F78" s="37">
        <f>F79+F80+F81+F82+F83+F84+F86+F87+F90+F89</f>
        <v>0</v>
      </c>
      <c r="G78" s="37">
        <f>G79++G80++G81++G82+++G83+G84+G85+G86++G87+++G88</f>
        <v>0</v>
      </c>
      <c r="H78" s="37">
        <f>H79++H80++H81++H82+++H83+H84+H85+H86++H87+++H88+H90+H89</f>
        <v>1305076</v>
      </c>
    </row>
    <row r="79" spans="1:8" ht="15">
      <c r="A79" s="14"/>
      <c r="B79" s="14"/>
      <c r="C79" s="14" t="s">
        <v>103</v>
      </c>
      <c r="D79" s="26" t="s">
        <v>32</v>
      </c>
      <c r="E79" s="5">
        <v>983139</v>
      </c>
      <c r="F79" s="61"/>
      <c r="G79" s="61"/>
      <c r="H79" s="61">
        <f>E79+++F79-G79</f>
        <v>983139</v>
      </c>
    </row>
    <row r="80" spans="1:8" ht="15">
      <c r="A80" s="14"/>
      <c r="B80" s="14"/>
      <c r="C80" s="14" t="s">
        <v>104</v>
      </c>
      <c r="D80" s="26" t="s">
        <v>33</v>
      </c>
      <c r="E80" s="5">
        <v>93479</v>
      </c>
      <c r="F80" s="61"/>
      <c r="G80" s="61"/>
      <c r="H80" s="61">
        <f aca="true" t="shared" si="2" ref="H80:H87">E80+F80-G80</f>
        <v>93479</v>
      </c>
    </row>
    <row r="81" spans="1:8" ht="15">
      <c r="A81" s="14"/>
      <c r="B81" s="14"/>
      <c r="C81" s="14" t="s">
        <v>105</v>
      </c>
      <c r="D81" s="26" t="s">
        <v>34</v>
      </c>
      <c r="E81" s="5">
        <v>116425</v>
      </c>
      <c r="F81" s="61"/>
      <c r="G81" s="61"/>
      <c r="H81" s="61">
        <f t="shared" si="2"/>
        <v>116425</v>
      </c>
    </row>
    <row r="82" spans="1:8" ht="15">
      <c r="A82" s="14"/>
      <c r="B82" s="14"/>
      <c r="C82" s="14" t="s">
        <v>106</v>
      </c>
      <c r="D82" s="26" t="s">
        <v>35</v>
      </c>
      <c r="E82" s="5">
        <v>17533</v>
      </c>
      <c r="F82" s="61"/>
      <c r="G82" s="61"/>
      <c r="H82" s="61">
        <f t="shared" si="2"/>
        <v>17533</v>
      </c>
    </row>
    <row r="83" spans="1:8" ht="15">
      <c r="A83" s="14"/>
      <c r="B83" s="14"/>
      <c r="C83" s="14" t="s">
        <v>107</v>
      </c>
      <c r="D83" s="26" t="s">
        <v>37</v>
      </c>
      <c r="E83" s="5"/>
      <c r="F83" s="61"/>
      <c r="G83" s="61"/>
      <c r="H83" s="61">
        <f t="shared" si="2"/>
        <v>0</v>
      </c>
    </row>
    <row r="84" spans="1:8" ht="15">
      <c r="A84" s="14"/>
      <c r="B84" s="14"/>
      <c r="C84" s="14" t="s">
        <v>87</v>
      </c>
      <c r="D84" s="26" t="s">
        <v>38</v>
      </c>
      <c r="E84" s="5"/>
      <c r="F84" s="61"/>
      <c r="G84" s="61"/>
      <c r="H84" s="61">
        <f t="shared" si="2"/>
        <v>0</v>
      </c>
    </row>
    <row r="85" spans="1:8" ht="15" hidden="1">
      <c r="A85" s="14"/>
      <c r="B85" s="14"/>
      <c r="C85" s="14"/>
      <c r="D85" s="26"/>
      <c r="E85" s="5"/>
      <c r="F85" s="61"/>
      <c r="G85" s="61"/>
      <c r="H85" s="61"/>
    </row>
    <row r="86" spans="1:8" ht="45">
      <c r="A86" s="14"/>
      <c r="B86" s="14"/>
      <c r="C86" s="14" t="s">
        <v>108</v>
      </c>
      <c r="D86" s="26" t="s">
        <v>84</v>
      </c>
      <c r="E86" s="5">
        <v>2400</v>
      </c>
      <c r="F86" s="61"/>
      <c r="G86" s="61"/>
      <c r="H86" s="61">
        <f t="shared" si="2"/>
        <v>2400</v>
      </c>
    </row>
    <row r="87" spans="1:8" ht="15">
      <c r="A87" s="14"/>
      <c r="B87" s="14"/>
      <c r="C87" s="14" t="s">
        <v>109</v>
      </c>
      <c r="D87" s="26" t="s">
        <v>36</v>
      </c>
      <c r="E87" s="5">
        <v>10000</v>
      </c>
      <c r="F87" s="61"/>
      <c r="G87" s="61"/>
      <c r="H87" s="61">
        <f t="shared" si="2"/>
        <v>10000</v>
      </c>
    </row>
    <row r="88" spans="1:8" ht="15" hidden="1">
      <c r="A88" s="14"/>
      <c r="B88" s="14"/>
      <c r="C88" s="14"/>
      <c r="D88" s="26"/>
      <c r="E88" s="5"/>
      <c r="F88" s="61"/>
      <c r="G88" s="61"/>
      <c r="H88" s="61"/>
    </row>
    <row r="89" spans="1:8" ht="15">
      <c r="A89" s="14"/>
      <c r="B89" s="14"/>
      <c r="C89" s="14" t="s">
        <v>188</v>
      </c>
      <c r="D89" s="26" t="s">
        <v>189</v>
      </c>
      <c r="E89" s="5">
        <v>100</v>
      </c>
      <c r="F89" s="61"/>
      <c r="G89" s="61"/>
      <c r="H89" s="61">
        <f>E89+F89-G89</f>
        <v>100</v>
      </c>
    </row>
    <row r="90" spans="1:8" ht="30">
      <c r="A90" s="14"/>
      <c r="B90" s="14"/>
      <c r="C90" s="14" t="s">
        <v>110</v>
      </c>
      <c r="D90" s="26" t="s">
        <v>85</v>
      </c>
      <c r="E90" s="5">
        <v>82000</v>
      </c>
      <c r="F90" s="61"/>
      <c r="G90" s="61"/>
      <c r="H90" s="61">
        <f>E90+F90-G90</f>
        <v>82000</v>
      </c>
    </row>
    <row r="91" spans="1:8" s="33" customFormat="1" ht="59.25" customHeight="1">
      <c r="A91" s="34"/>
      <c r="B91" s="34" t="s">
        <v>133</v>
      </c>
      <c r="C91" s="34"/>
      <c r="D91" s="58" t="s">
        <v>134</v>
      </c>
      <c r="E91" s="37">
        <f>SUM(E92:E103)</f>
        <v>1613117</v>
      </c>
      <c r="F91" s="37">
        <f>SUM(F92:F103)</f>
        <v>0</v>
      </c>
      <c r="G91" s="37">
        <f>SUM(G92:G103)</f>
        <v>0</v>
      </c>
      <c r="H91" s="37">
        <f>SUM(H92:H103)</f>
        <v>1613117</v>
      </c>
    </row>
    <row r="92" spans="1:8" ht="15.75" customHeight="1">
      <c r="A92" s="14"/>
      <c r="B92" s="14"/>
      <c r="C92" s="14" t="s">
        <v>103</v>
      </c>
      <c r="D92" s="26" t="s">
        <v>32</v>
      </c>
      <c r="E92" s="5">
        <v>913158</v>
      </c>
      <c r="F92" s="61"/>
      <c r="G92" s="61"/>
      <c r="H92" s="61">
        <f>E92+F92--G92</f>
        <v>913158</v>
      </c>
    </row>
    <row r="93" spans="1:8" ht="17.25" customHeight="1">
      <c r="A93" s="14"/>
      <c r="B93" s="14"/>
      <c r="C93" s="14" t="s">
        <v>104</v>
      </c>
      <c r="D93" s="26" t="s">
        <v>33</v>
      </c>
      <c r="E93" s="5">
        <v>486247</v>
      </c>
      <c r="F93" s="61"/>
      <c r="G93" s="61"/>
      <c r="H93" s="61">
        <f>E93+F93-G93</f>
        <v>486247</v>
      </c>
    </row>
    <row r="94" spans="1:8" ht="17.25" customHeight="1">
      <c r="A94" s="14"/>
      <c r="B94" s="14"/>
      <c r="C94" s="14" t="s">
        <v>105</v>
      </c>
      <c r="D94" s="26" t="s">
        <v>34</v>
      </c>
      <c r="E94" s="5">
        <v>5952</v>
      </c>
      <c r="F94" s="61"/>
      <c r="G94" s="61"/>
      <c r="H94" s="61">
        <f>E94+F94--G94</f>
        <v>5952</v>
      </c>
    </row>
    <row r="95" spans="1:8" ht="17.25" customHeight="1">
      <c r="A95" s="14"/>
      <c r="B95" s="14"/>
      <c r="C95" s="14" t="s">
        <v>106</v>
      </c>
      <c r="D95" s="26" t="s">
        <v>35</v>
      </c>
      <c r="E95" s="5">
        <v>88550</v>
      </c>
      <c r="F95" s="61"/>
      <c r="G95" s="61"/>
      <c r="H95" s="61">
        <f>E95+F95--G95</f>
        <v>88550</v>
      </c>
    </row>
    <row r="96" spans="1:8" ht="17.25" customHeight="1">
      <c r="A96" s="14"/>
      <c r="B96" s="14"/>
      <c r="C96" s="14" t="s">
        <v>107</v>
      </c>
      <c r="D96" s="26" t="s">
        <v>37</v>
      </c>
      <c r="E96" s="5">
        <v>3608</v>
      </c>
      <c r="F96" s="61"/>
      <c r="G96" s="61"/>
      <c r="H96" s="61">
        <f>E96+F96-G96</f>
        <v>3608</v>
      </c>
    </row>
    <row r="97" spans="1:8" ht="17.25" customHeight="1">
      <c r="A97" s="14"/>
      <c r="B97" s="14"/>
      <c r="C97" s="14" t="s">
        <v>197</v>
      </c>
      <c r="D97" s="26" t="s">
        <v>198</v>
      </c>
      <c r="E97" s="5">
        <v>1500</v>
      </c>
      <c r="F97" s="61"/>
      <c r="G97" s="61"/>
      <c r="H97" s="61">
        <f>E97+F97-G97</f>
        <v>1500</v>
      </c>
    </row>
    <row r="98" spans="1:8" ht="17.25" customHeight="1">
      <c r="A98" s="14"/>
      <c r="B98" s="14"/>
      <c r="C98" s="14" t="s">
        <v>87</v>
      </c>
      <c r="D98" s="26" t="s">
        <v>38</v>
      </c>
      <c r="E98" s="5">
        <v>46000</v>
      </c>
      <c r="F98" s="61"/>
      <c r="G98" s="61"/>
      <c r="H98" s="61">
        <f>E98+F98-G98</f>
        <v>46000</v>
      </c>
    </row>
    <row r="99" spans="1:8" ht="30">
      <c r="A99" s="14"/>
      <c r="B99" s="14"/>
      <c r="C99" s="14" t="s">
        <v>88</v>
      </c>
      <c r="D99" s="26" t="s">
        <v>78</v>
      </c>
      <c r="E99" s="5">
        <v>10150</v>
      </c>
      <c r="F99" s="61"/>
      <c r="G99" s="61"/>
      <c r="H99" s="61">
        <f>E99+F99-G99</f>
        <v>10150</v>
      </c>
    </row>
    <row r="100" spans="1:8" ht="45">
      <c r="A100" s="14"/>
      <c r="B100" s="14"/>
      <c r="C100" s="14" t="s">
        <v>108</v>
      </c>
      <c r="D100" s="26" t="s">
        <v>84</v>
      </c>
      <c r="E100" s="5">
        <v>1080</v>
      </c>
      <c r="F100" s="61"/>
      <c r="G100" s="61"/>
      <c r="H100" s="61">
        <f>E100++F100-G100</f>
        <v>1080</v>
      </c>
    </row>
    <row r="101" spans="1:8" ht="15">
      <c r="A101" s="14"/>
      <c r="B101" s="14"/>
      <c r="C101" s="14" t="s">
        <v>109</v>
      </c>
      <c r="D101" s="26" t="s">
        <v>36</v>
      </c>
      <c r="E101" s="5">
        <v>48872</v>
      </c>
      <c r="F101" s="61"/>
      <c r="G101" s="61"/>
      <c r="H101" s="61">
        <f>E101+F101-G101</f>
        <v>48872</v>
      </c>
    </row>
    <row r="102" spans="1:8" ht="15">
      <c r="A102" s="14"/>
      <c r="B102" s="14"/>
      <c r="C102" s="14" t="s">
        <v>188</v>
      </c>
      <c r="D102" s="26" t="s">
        <v>189</v>
      </c>
      <c r="E102" s="5">
        <v>4000</v>
      </c>
      <c r="F102" s="61"/>
      <c r="G102" s="61"/>
      <c r="H102" s="61">
        <f>E102+F102-G102</f>
        <v>4000</v>
      </c>
    </row>
    <row r="103" spans="1:8" ht="30">
      <c r="A103" s="14"/>
      <c r="B103" s="14"/>
      <c r="C103" s="14" t="s">
        <v>110</v>
      </c>
      <c r="D103" s="26" t="s">
        <v>85</v>
      </c>
      <c r="E103" s="5">
        <v>4000</v>
      </c>
      <c r="F103" s="61"/>
      <c r="G103" s="61"/>
      <c r="H103" s="61">
        <f>E103+F103---G103</f>
        <v>4000</v>
      </c>
    </row>
    <row r="104" spans="1:8" s="33" customFormat="1" ht="47.25">
      <c r="A104" s="34"/>
      <c r="B104" s="34" t="s">
        <v>39</v>
      </c>
      <c r="C104" s="34"/>
      <c r="D104" s="58" t="s">
        <v>40</v>
      </c>
      <c r="E104" s="37">
        <f>E105</f>
        <v>53110</v>
      </c>
      <c r="F104" s="37">
        <f>F105</f>
        <v>0</v>
      </c>
      <c r="G104" s="37">
        <f>G105</f>
        <v>0</v>
      </c>
      <c r="H104" s="37">
        <f>H105</f>
        <v>53110</v>
      </c>
    </row>
    <row r="105" spans="1:8" ht="15">
      <c r="A105" s="14"/>
      <c r="B105" s="14"/>
      <c r="C105" s="14" t="s">
        <v>111</v>
      </c>
      <c r="D105" s="26" t="s">
        <v>41</v>
      </c>
      <c r="E105" s="5">
        <v>53110</v>
      </c>
      <c r="F105" s="61"/>
      <c r="G105" s="61"/>
      <c r="H105" s="61">
        <f>E105+F105-G105</f>
        <v>53110</v>
      </c>
    </row>
    <row r="106" spans="1:8" s="33" customFormat="1" ht="15.75">
      <c r="A106" s="34"/>
      <c r="B106" s="34" t="s">
        <v>42</v>
      </c>
      <c r="C106" s="34"/>
      <c r="D106" s="58" t="s">
        <v>43</v>
      </c>
      <c r="E106" s="37">
        <f>E107</f>
        <v>13199</v>
      </c>
      <c r="F106" s="37">
        <f>F107</f>
        <v>0</v>
      </c>
      <c r="G106" s="37">
        <f>G107</f>
        <v>0</v>
      </c>
      <c r="H106" s="37">
        <f>H107</f>
        <v>13199</v>
      </c>
    </row>
    <row r="107" spans="1:8" ht="15">
      <c r="A107" s="14"/>
      <c r="B107" s="14"/>
      <c r="C107" s="14" t="s">
        <v>112</v>
      </c>
      <c r="D107" s="26" t="s">
        <v>44</v>
      </c>
      <c r="E107" s="5">
        <v>13199</v>
      </c>
      <c r="F107" s="61"/>
      <c r="G107" s="61"/>
      <c r="H107" s="61">
        <f>E107++F107-G107</f>
        <v>13199</v>
      </c>
    </row>
    <row r="108" spans="1:8" s="33" customFormat="1" ht="31.5">
      <c r="A108" s="34"/>
      <c r="B108" s="34" t="s">
        <v>45</v>
      </c>
      <c r="C108" s="34"/>
      <c r="D108" s="58" t="s">
        <v>46</v>
      </c>
      <c r="E108" s="37">
        <f>SUM(E109:E110)</f>
        <v>1322302</v>
      </c>
      <c r="F108" s="37">
        <f>SUM(F109:F110)</f>
        <v>0</v>
      </c>
      <c r="G108" s="37">
        <f>SUM(G109:G110)</f>
        <v>0</v>
      </c>
      <c r="H108" s="37">
        <f>SUM(H109:H110)</f>
        <v>1322302</v>
      </c>
    </row>
    <row r="109" spans="1:8" ht="15">
      <c r="A109" s="14"/>
      <c r="B109" s="14"/>
      <c r="C109" s="14" t="s">
        <v>113</v>
      </c>
      <c r="D109" s="26" t="s">
        <v>47</v>
      </c>
      <c r="E109" s="5">
        <v>1309667</v>
      </c>
      <c r="F109" s="61"/>
      <c r="G109" s="61"/>
      <c r="H109" s="61">
        <f>E109++F109--G109</f>
        <v>1309667</v>
      </c>
    </row>
    <row r="110" spans="1:8" ht="18" customHeight="1">
      <c r="A110" s="14"/>
      <c r="B110" s="14"/>
      <c r="C110" s="14" t="s">
        <v>114</v>
      </c>
      <c r="D110" s="26" t="s">
        <v>48</v>
      </c>
      <c r="E110" s="5">
        <v>12635</v>
      </c>
      <c r="F110" s="61"/>
      <c r="G110" s="61"/>
      <c r="H110" s="61">
        <f>E110++F110-G110</f>
        <v>12635</v>
      </c>
    </row>
    <row r="111" spans="1:8" ht="15.75">
      <c r="A111" s="13" t="s">
        <v>49</v>
      </c>
      <c r="B111" s="17"/>
      <c r="C111" s="18"/>
      <c r="D111" s="60" t="s">
        <v>50</v>
      </c>
      <c r="E111" s="8">
        <f>E112++E118+E122+E120+E116</f>
        <v>10222133</v>
      </c>
      <c r="F111" s="8">
        <f>F112++F118+F122+F120+F116</f>
        <v>0</v>
      </c>
      <c r="G111" s="8">
        <f>G112++G118+G122</f>
        <v>0</v>
      </c>
      <c r="H111" s="8">
        <f>H112++H118+H122+H120+H116</f>
        <v>10222133</v>
      </c>
    </row>
    <row r="112" spans="1:8" s="33" customFormat="1" ht="31.5">
      <c r="A112" s="34"/>
      <c r="B112" s="34" t="s">
        <v>51</v>
      </c>
      <c r="C112" s="40"/>
      <c r="D112" s="58" t="s">
        <v>52</v>
      </c>
      <c r="E112" s="37">
        <f>E113</f>
        <v>7235855</v>
      </c>
      <c r="F112" s="37">
        <f>F113</f>
        <v>0</v>
      </c>
      <c r="G112" s="37">
        <f>G113</f>
        <v>0</v>
      </c>
      <c r="H112" s="37">
        <f>H113</f>
        <v>7235855</v>
      </c>
    </row>
    <row r="113" spans="1:8" ht="15">
      <c r="A113" s="14"/>
      <c r="B113" s="14"/>
      <c r="C113" s="14" t="s">
        <v>91</v>
      </c>
      <c r="D113" s="26" t="s">
        <v>53</v>
      </c>
      <c r="E113" s="5">
        <v>7235855</v>
      </c>
      <c r="F113" s="61"/>
      <c r="G113" s="61"/>
      <c r="H113" s="61">
        <f>E113+F113-G113</f>
        <v>7235855</v>
      </c>
    </row>
    <row r="114" spans="1:8" s="33" customFormat="1" ht="15.75" hidden="1">
      <c r="A114" s="34"/>
      <c r="B114" s="34"/>
      <c r="C114" s="34"/>
      <c r="D114" s="58"/>
      <c r="E114" s="37"/>
      <c r="F114" s="62"/>
      <c r="G114" s="62"/>
      <c r="H114" s="62"/>
    </row>
    <row r="115" spans="1:8" ht="15" hidden="1">
      <c r="A115" s="14"/>
      <c r="B115" s="14"/>
      <c r="C115" s="14"/>
      <c r="D115" s="26"/>
      <c r="E115" s="5"/>
      <c r="F115" s="61"/>
      <c r="G115" s="61"/>
      <c r="H115" s="61"/>
    </row>
    <row r="116" spans="1:8" ht="31.5">
      <c r="A116" s="14"/>
      <c r="B116" s="69" t="s">
        <v>199</v>
      </c>
      <c r="C116" s="69"/>
      <c r="D116" s="77" t="s">
        <v>200</v>
      </c>
      <c r="E116" s="75">
        <f>E117</f>
        <v>71839</v>
      </c>
      <c r="F116" s="76">
        <f>F117</f>
        <v>0</v>
      </c>
      <c r="G116" s="76"/>
      <c r="H116" s="76">
        <f>H117</f>
        <v>71839</v>
      </c>
    </row>
    <row r="117" spans="1:8" ht="15">
      <c r="A117" s="14"/>
      <c r="B117" s="14"/>
      <c r="C117" s="14" t="s">
        <v>201</v>
      </c>
      <c r="D117" s="26" t="s">
        <v>202</v>
      </c>
      <c r="E117" s="5">
        <v>71839</v>
      </c>
      <c r="F117" s="61"/>
      <c r="G117" s="61"/>
      <c r="H117" s="61">
        <f>E117+F117-G117</f>
        <v>71839</v>
      </c>
    </row>
    <row r="118" spans="1:8" s="33" customFormat="1" ht="31.5">
      <c r="A118" s="34"/>
      <c r="B118" s="34" t="s">
        <v>89</v>
      </c>
      <c r="C118" s="34"/>
      <c r="D118" s="58" t="s">
        <v>90</v>
      </c>
      <c r="E118" s="37">
        <f>E119</f>
        <v>2869969</v>
      </c>
      <c r="F118" s="37">
        <f>F119</f>
        <v>0</v>
      </c>
      <c r="G118" s="37">
        <f>G119</f>
        <v>0</v>
      </c>
      <c r="H118" s="37">
        <f>H119</f>
        <v>2869969</v>
      </c>
    </row>
    <row r="119" spans="1:8" ht="15">
      <c r="A119" s="14"/>
      <c r="B119" s="14"/>
      <c r="C119" s="14" t="s">
        <v>91</v>
      </c>
      <c r="D119" s="26" t="s">
        <v>53</v>
      </c>
      <c r="E119" s="5">
        <v>2869969</v>
      </c>
      <c r="F119" s="61"/>
      <c r="G119" s="61"/>
      <c r="H119" s="61">
        <f>E119++F119-G119</f>
        <v>2869969</v>
      </c>
    </row>
    <row r="120" spans="1:8" ht="15.75">
      <c r="A120" s="14"/>
      <c r="B120" s="69" t="s">
        <v>182</v>
      </c>
      <c r="C120" s="69"/>
      <c r="D120" s="70" t="s">
        <v>183</v>
      </c>
      <c r="E120" s="75">
        <f>E121</f>
        <v>16000</v>
      </c>
      <c r="F120" s="76">
        <f>F121</f>
        <v>0</v>
      </c>
      <c r="G120" s="76"/>
      <c r="H120" s="76">
        <f>H121</f>
        <v>16000</v>
      </c>
    </row>
    <row r="121" spans="1:8" ht="15">
      <c r="A121" s="14"/>
      <c r="B121" s="14"/>
      <c r="C121" s="14" t="s">
        <v>184</v>
      </c>
      <c r="D121" s="26" t="s">
        <v>185</v>
      </c>
      <c r="E121" s="5">
        <v>16000</v>
      </c>
      <c r="F121" s="61"/>
      <c r="G121" s="61"/>
      <c r="H121" s="61">
        <f>E121+F121-G121</f>
        <v>16000</v>
      </c>
    </row>
    <row r="122" spans="1:8" s="33" customFormat="1" ht="31.5">
      <c r="A122" s="34"/>
      <c r="B122" s="34" t="s">
        <v>158</v>
      </c>
      <c r="C122" s="34"/>
      <c r="D122" s="58" t="s">
        <v>159</v>
      </c>
      <c r="E122" s="37">
        <f>E123</f>
        <v>28470</v>
      </c>
      <c r="F122" s="37">
        <f>F123</f>
        <v>0</v>
      </c>
      <c r="G122" s="37">
        <f>G123</f>
        <v>0</v>
      </c>
      <c r="H122" s="37">
        <f>H123</f>
        <v>28470</v>
      </c>
    </row>
    <row r="123" spans="1:8" ht="15">
      <c r="A123" s="14"/>
      <c r="B123" s="14"/>
      <c r="C123" s="14" t="s">
        <v>91</v>
      </c>
      <c r="D123" s="26" t="s">
        <v>53</v>
      </c>
      <c r="E123" s="5">
        <v>28470</v>
      </c>
      <c r="F123" s="61"/>
      <c r="G123" s="61"/>
      <c r="H123" s="61">
        <f>E123++F123-G123</f>
        <v>28470</v>
      </c>
    </row>
    <row r="124" spans="1:8" ht="15.75">
      <c r="A124" s="13" t="s">
        <v>54</v>
      </c>
      <c r="B124" s="17"/>
      <c r="C124" s="17"/>
      <c r="D124" s="60" t="s">
        <v>55</v>
      </c>
      <c r="E124" s="8">
        <f>E125+E138+E144+E136+E142</f>
        <v>148849</v>
      </c>
      <c r="F124" s="8">
        <f>F125+F138+F144+F136+F142</f>
        <v>0</v>
      </c>
      <c r="G124" s="8">
        <f>G125+G138+G144+G136+G142</f>
        <v>0</v>
      </c>
      <c r="H124" s="8">
        <f>H125+H138+H144+H136+H142</f>
        <v>148849</v>
      </c>
    </row>
    <row r="125" spans="1:8" s="33" customFormat="1" ht="15.75">
      <c r="A125" s="34"/>
      <c r="B125" s="34" t="s">
        <v>56</v>
      </c>
      <c r="C125" s="34"/>
      <c r="D125" s="58" t="s">
        <v>57</v>
      </c>
      <c r="E125" s="37">
        <f>SUM(E126:E135)</f>
        <v>22924</v>
      </c>
      <c r="F125" s="37">
        <f>SUM(F126:F135)</f>
        <v>0</v>
      </c>
      <c r="G125" s="37">
        <f>SUM(G129:G135)</f>
        <v>0</v>
      </c>
      <c r="H125" s="37">
        <f>SUM(H126:H135)</f>
        <v>22924</v>
      </c>
    </row>
    <row r="126" spans="1:8" s="33" customFormat="1" ht="15.75">
      <c r="A126" s="34"/>
      <c r="B126" s="34"/>
      <c r="C126" s="78" t="s">
        <v>203</v>
      </c>
      <c r="D126" s="82" t="s">
        <v>204</v>
      </c>
      <c r="E126" s="80">
        <v>1500</v>
      </c>
      <c r="F126" s="80"/>
      <c r="G126" s="80"/>
      <c r="H126" s="80">
        <f>E126+F126+G126</f>
        <v>1500</v>
      </c>
    </row>
    <row r="127" spans="1:8" s="33" customFormat="1" ht="15.75">
      <c r="A127" s="34"/>
      <c r="B127" s="34"/>
      <c r="C127" s="78" t="s">
        <v>184</v>
      </c>
      <c r="D127" s="82" t="s">
        <v>185</v>
      </c>
      <c r="E127" s="80">
        <v>50</v>
      </c>
      <c r="F127" s="80"/>
      <c r="G127" s="80"/>
      <c r="H127" s="80">
        <f>E127+F127-G127</f>
        <v>50</v>
      </c>
    </row>
    <row r="128" spans="1:8" s="33" customFormat="1" ht="15.75">
      <c r="A128" s="34"/>
      <c r="B128" s="34"/>
      <c r="C128" s="78" t="s">
        <v>180</v>
      </c>
      <c r="D128" s="82" t="s">
        <v>181</v>
      </c>
      <c r="E128" s="80">
        <v>3000</v>
      </c>
      <c r="F128" s="80"/>
      <c r="G128" s="80"/>
      <c r="H128" s="80">
        <f>E128+F128+G128</f>
        <v>3000</v>
      </c>
    </row>
    <row r="129" spans="1:8" s="33" customFormat="1" ht="30">
      <c r="A129" s="34"/>
      <c r="B129" s="34"/>
      <c r="C129" s="14" t="s">
        <v>116</v>
      </c>
      <c r="D129" s="26" t="s">
        <v>68</v>
      </c>
      <c r="E129" s="5">
        <v>15974</v>
      </c>
      <c r="F129" s="61"/>
      <c r="G129" s="61"/>
      <c r="H129" s="61">
        <f>E129+F129-G129</f>
        <v>15974</v>
      </c>
    </row>
    <row r="130" spans="1:8" ht="30">
      <c r="A130" s="14"/>
      <c r="B130" s="14"/>
      <c r="C130" s="14" t="s">
        <v>119</v>
      </c>
      <c r="D130" s="26" t="s">
        <v>68</v>
      </c>
      <c r="E130" s="5">
        <v>0</v>
      </c>
      <c r="F130" s="61"/>
      <c r="G130" s="61"/>
      <c r="H130" s="61">
        <f>E130+F130-G130</f>
        <v>0</v>
      </c>
    </row>
    <row r="131" spans="1:8" ht="15" hidden="1">
      <c r="A131" s="14"/>
      <c r="B131" s="14"/>
      <c r="C131" s="21"/>
      <c r="D131" s="26"/>
      <c r="E131" s="5"/>
      <c r="F131" s="61"/>
      <c r="G131" s="61"/>
      <c r="H131" s="61"/>
    </row>
    <row r="132" spans="1:8" ht="30">
      <c r="A132" s="14"/>
      <c r="B132" s="14"/>
      <c r="C132" s="21">
        <v>2700</v>
      </c>
      <c r="D132" s="26" t="s">
        <v>58</v>
      </c>
      <c r="E132" s="5">
        <v>2400</v>
      </c>
      <c r="F132" s="61"/>
      <c r="G132" s="61"/>
      <c r="H132" s="61">
        <f>E132+F132-G132</f>
        <v>2400</v>
      </c>
    </row>
    <row r="133" spans="1:8" ht="30">
      <c r="A133" s="14"/>
      <c r="B133" s="14"/>
      <c r="C133" s="21">
        <v>6290</v>
      </c>
      <c r="D133" s="26" t="s">
        <v>8</v>
      </c>
      <c r="E133" s="5">
        <v>0</v>
      </c>
      <c r="F133" s="61"/>
      <c r="G133" s="61"/>
      <c r="H133" s="61">
        <f>E133+F133-G133</f>
        <v>0</v>
      </c>
    </row>
    <row r="134" spans="1:8" ht="15" hidden="1">
      <c r="A134" s="14"/>
      <c r="B134" s="14"/>
      <c r="C134" s="21"/>
      <c r="D134" s="26"/>
      <c r="E134" s="5"/>
      <c r="F134" s="61"/>
      <c r="G134" s="61"/>
      <c r="H134" s="61"/>
    </row>
    <row r="135" spans="1:8" ht="30">
      <c r="A135" s="14"/>
      <c r="B135" s="14"/>
      <c r="C135" s="21">
        <v>6299</v>
      </c>
      <c r="D135" s="26" t="s">
        <v>8</v>
      </c>
      <c r="E135" s="5">
        <v>0</v>
      </c>
      <c r="F135" s="61"/>
      <c r="G135" s="61"/>
      <c r="H135" s="61">
        <f>E135+F135-G135</f>
        <v>0</v>
      </c>
    </row>
    <row r="136" spans="1:8" ht="15.75">
      <c r="A136" s="14"/>
      <c r="B136" s="34" t="s">
        <v>141</v>
      </c>
      <c r="C136" s="21"/>
      <c r="D136" s="58" t="s">
        <v>142</v>
      </c>
      <c r="E136" s="5">
        <f>E137</f>
        <v>0</v>
      </c>
      <c r="F136" s="5">
        <f>F137</f>
        <v>0</v>
      </c>
      <c r="G136" s="5">
        <f>G137</f>
        <v>0</v>
      </c>
      <c r="H136" s="5">
        <f>H137</f>
        <v>0</v>
      </c>
    </row>
    <row r="137" spans="1:8" ht="30">
      <c r="A137" s="14"/>
      <c r="B137" s="14"/>
      <c r="C137" s="21">
        <v>2033</v>
      </c>
      <c r="D137" s="26" t="s">
        <v>68</v>
      </c>
      <c r="E137" s="5">
        <v>0</v>
      </c>
      <c r="F137" s="61"/>
      <c r="G137" s="61"/>
      <c r="H137" s="61">
        <f>E137+F137-G137</f>
        <v>0</v>
      </c>
    </row>
    <row r="138" spans="1:8" s="33" customFormat="1" ht="15.75">
      <c r="A138" s="34"/>
      <c r="B138" s="34" t="s">
        <v>80</v>
      </c>
      <c r="C138" s="35"/>
      <c r="D138" s="58" t="s">
        <v>81</v>
      </c>
      <c r="E138" s="37">
        <f>SUM(E139:E141)</f>
        <v>66520</v>
      </c>
      <c r="F138" s="37">
        <f>SUM(F139:F141)</f>
        <v>0</v>
      </c>
      <c r="G138" s="37">
        <f>SUM(G139:G141)</f>
        <v>0</v>
      </c>
      <c r="H138" s="37">
        <f>SUM(H139:H141)</f>
        <v>66520</v>
      </c>
    </row>
    <row r="139" spans="1:8" ht="15">
      <c r="A139" s="14"/>
      <c r="B139" s="14"/>
      <c r="C139" s="14" t="s">
        <v>180</v>
      </c>
      <c r="D139" s="82" t="s">
        <v>181</v>
      </c>
      <c r="E139" s="5">
        <v>1400</v>
      </c>
      <c r="F139" s="61"/>
      <c r="G139" s="61"/>
      <c r="H139" s="61">
        <f>E139+F139-G139</f>
        <v>1400</v>
      </c>
    </row>
    <row r="140" spans="1:8" ht="30">
      <c r="A140" s="14"/>
      <c r="B140" s="14"/>
      <c r="C140" s="14" t="s">
        <v>146</v>
      </c>
      <c r="D140" s="26" t="s">
        <v>58</v>
      </c>
      <c r="E140" s="5">
        <v>48840</v>
      </c>
      <c r="F140" s="61"/>
      <c r="G140" s="61"/>
      <c r="H140" s="61">
        <f>E140+F140-G140</f>
        <v>48840</v>
      </c>
    </row>
    <row r="141" spans="1:8" ht="30">
      <c r="A141" s="14"/>
      <c r="B141" s="14"/>
      <c r="C141" s="14" t="s">
        <v>154</v>
      </c>
      <c r="D141" s="26" t="s">
        <v>58</v>
      </c>
      <c r="E141" s="5">
        <v>16280</v>
      </c>
      <c r="F141" s="61"/>
      <c r="G141" s="61"/>
      <c r="H141" s="61">
        <f>E141+F141-G141</f>
        <v>16280</v>
      </c>
    </row>
    <row r="142" spans="1:8" s="33" customFormat="1" ht="15.75">
      <c r="A142" s="34"/>
      <c r="B142" s="34" t="s">
        <v>152</v>
      </c>
      <c r="C142" s="34"/>
      <c r="D142" s="58" t="s">
        <v>11</v>
      </c>
      <c r="E142" s="37">
        <f>E143</f>
        <v>59405</v>
      </c>
      <c r="F142" s="37">
        <f>F143</f>
        <v>0</v>
      </c>
      <c r="G142" s="37">
        <f>G143</f>
        <v>0</v>
      </c>
      <c r="H142" s="37">
        <f>H143</f>
        <v>59405</v>
      </c>
    </row>
    <row r="143" spans="1:8" ht="30">
      <c r="A143" s="14"/>
      <c r="B143" s="14"/>
      <c r="C143" s="14" t="s">
        <v>116</v>
      </c>
      <c r="D143" s="26" t="s">
        <v>68</v>
      </c>
      <c r="E143" s="5">
        <v>59405</v>
      </c>
      <c r="F143" s="61"/>
      <c r="G143" s="61"/>
      <c r="H143" s="61">
        <f>E143+F143-G143</f>
        <v>59405</v>
      </c>
    </row>
    <row r="144" spans="1:8" s="33" customFormat="1" ht="14.25" customHeight="1" hidden="1">
      <c r="A144" s="34"/>
      <c r="B144" s="34"/>
      <c r="C144" s="35"/>
      <c r="D144" s="58"/>
      <c r="E144" s="37"/>
      <c r="F144" s="62"/>
      <c r="G144" s="62"/>
      <c r="H144" s="62"/>
    </row>
    <row r="145" spans="1:8" ht="15" hidden="1">
      <c r="A145" s="14"/>
      <c r="B145" s="14"/>
      <c r="C145" s="21"/>
      <c r="D145" s="26"/>
      <c r="E145" s="5"/>
      <c r="F145" s="61"/>
      <c r="G145" s="61"/>
      <c r="H145" s="61"/>
    </row>
    <row r="146" spans="1:8" ht="15.75">
      <c r="A146" s="13" t="s">
        <v>59</v>
      </c>
      <c r="B146" s="17"/>
      <c r="C146" s="20"/>
      <c r="D146" s="60" t="s">
        <v>60</v>
      </c>
      <c r="E146" s="8">
        <f>E151+E155</f>
        <v>184722</v>
      </c>
      <c r="F146" s="8">
        <f>F151+F155</f>
        <v>0</v>
      </c>
      <c r="G146" s="8">
        <f>G147+G155</f>
        <v>0</v>
      </c>
      <c r="H146" s="8">
        <f>H147+H155+H151</f>
        <v>184722</v>
      </c>
    </row>
    <row r="147" spans="1:8" ht="15.75" hidden="1">
      <c r="A147" s="14"/>
      <c r="B147" s="34"/>
      <c r="C147" s="35"/>
      <c r="D147" s="58"/>
      <c r="E147" s="37"/>
      <c r="F147" s="61"/>
      <c r="G147" s="61"/>
      <c r="H147" s="61"/>
    </row>
    <row r="148" spans="1:8" ht="15.75" hidden="1">
      <c r="A148" s="14"/>
      <c r="B148" s="34"/>
      <c r="C148" s="21"/>
      <c r="D148" s="64"/>
      <c r="E148" s="65"/>
      <c r="F148" s="61"/>
      <c r="G148" s="61"/>
      <c r="H148" s="61"/>
    </row>
    <row r="149" spans="1:8" ht="15" hidden="1">
      <c r="A149" s="14"/>
      <c r="B149" s="14"/>
      <c r="C149" s="21"/>
      <c r="D149" s="26"/>
      <c r="E149" s="5"/>
      <c r="F149" s="61"/>
      <c r="G149" s="61"/>
      <c r="H149" s="61"/>
    </row>
    <row r="150" spans="1:8" ht="15" hidden="1">
      <c r="A150" s="14"/>
      <c r="B150" s="14"/>
      <c r="C150" s="21"/>
      <c r="D150" s="26"/>
      <c r="E150" s="5"/>
      <c r="F150" s="61"/>
      <c r="G150" s="61"/>
      <c r="H150" s="61"/>
    </row>
    <row r="151" spans="1:8" ht="15.75">
      <c r="A151" s="14"/>
      <c r="B151" s="69" t="s">
        <v>176</v>
      </c>
      <c r="C151" s="21"/>
      <c r="D151" s="70" t="s">
        <v>177</v>
      </c>
      <c r="E151" s="61">
        <f>+SUM(E152:E154)</f>
        <v>58722</v>
      </c>
      <c r="F151" s="61">
        <f>+SUM(F152:F154)</f>
        <v>0</v>
      </c>
      <c r="G151" s="61">
        <f>+SUM(G152:G154)</f>
        <v>0</v>
      </c>
      <c r="H151" s="61">
        <f>+SUM(H152:H154)</f>
        <v>58722</v>
      </c>
    </row>
    <row r="152" spans="1:8" ht="30">
      <c r="A152" s="14"/>
      <c r="B152" s="14"/>
      <c r="C152" s="21">
        <v>6298</v>
      </c>
      <c r="D152" s="26" t="s">
        <v>8</v>
      </c>
      <c r="E152" s="5">
        <v>43401</v>
      </c>
      <c r="F152" s="61"/>
      <c r="G152" s="61"/>
      <c r="H152" s="61">
        <f>E152+F152-G152</f>
        <v>43401</v>
      </c>
    </row>
    <row r="153" spans="1:8" ht="30">
      <c r="A153" s="14"/>
      <c r="B153" s="14"/>
      <c r="C153" s="21">
        <v>6299</v>
      </c>
      <c r="D153" s="26" t="s">
        <v>8</v>
      </c>
      <c r="E153" s="5">
        <v>8680</v>
      </c>
      <c r="F153" s="61"/>
      <c r="G153" s="61"/>
      <c r="H153" s="61">
        <f>E153+F153-G153</f>
        <v>8680</v>
      </c>
    </row>
    <row r="154" spans="1:8" ht="45">
      <c r="A154" s="14"/>
      <c r="B154" s="14"/>
      <c r="C154" s="21">
        <v>6339</v>
      </c>
      <c r="D154" s="26" t="s">
        <v>175</v>
      </c>
      <c r="E154" s="5">
        <v>6641</v>
      </c>
      <c r="F154" s="61"/>
      <c r="G154" s="61"/>
      <c r="H154" s="61">
        <f>E154+F154-G154</f>
        <v>6641</v>
      </c>
    </row>
    <row r="155" spans="1:8" ht="15.75">
      <c r="A155" s="14"/>
      <c r="B155" s="34" t="s">
        <v>62</v>
      </c>
      <c r="C155" s="55"/>
      <c r="D155" s="58" t="s">
        <v>63</v>
      </c>
      <c r="E155" s="37">
        <f>E156</f>
        <v>126000</v>
      </c>
      <c r="F155" s="37">
        <f>F156</f>
        <v>0</v>
      </c>
      <c r="G155" s="37">
        <f>G156</f>
        <v>0</v>
      </c>
      <c r="H155" s="37">
        <f>H156</f>
        <v>126000</v>
      </c>
    </row>
    <row r="156" spans="1:8" ht="30">
      <c r="A156" s="14"/>
      <c r="B156" s="14"/>
      <c r="C156" s="14" t="s">
        <v>115</v>
      </c>
      <c r="D156" s="26" t="s">
        <v>126</v>
      </c>
      <c r="E156" s="5">
        <v>126000</v>
      </c>
      <c r="F156" s="61"/>
      <c r="G156" s="61"/>
      <c r="H156" s="61">
        <f>E156+F156-G156</f>
        <v>126000</v>
      </c>
    </row>
    <row r="157" spans="1:8" ht="15.75">
      <c r="A157" s="13" t="s">
        <v>92</v>
      </c>
      <c r="B157" s="17"/>
      <c r="C157" s="17"/>
      <c r="D157" s="60" t="s">
        <v>93</v>
      </c>
      <c r="E157" s="8">
        <f>E158+E162+E166+E168+E171+E173+E175+E179+E186+E160+E184+E182</f>
        <v>5363284</v>
      </c>
      <c r="F157" s="8">
        <f>F158+F162+F166+F168+F171+F173+F175+F179+F186+F160+F182+F184</f>
        <v>0</v>
      </c>
      <c r="G157" s="8">
        <f>G158+G162+G166+G168+G171+G173+G175+G179+G186</f>
        <v>0</v>
      </c>
      <c r="H157" s="8">
        <f>H158+H162+H166+H168+H171+H173+H175+H179+H186+H160+H182+H184</f>
        <v>5363284</v>
      </c>
    </row>
    <row r="158" spans="1:8" s="33" customFormat="1" ht="15.75" hidden="1">
      <c r="A158" s="24"/>
      <c r="B158" s="49"/>
      <c r="C158" s="49"/>
      <c r="D158" s="59"/>
      <c r="E158" s="29"/>
      <c r="F158" s="29"/>
      <c r="G158" s="29"/>
      <c r="H158" s="29"/>
    </row>
    <row r="159" spans="1:8" ht="15.75" hidden="1">
      <c r="A159" s="24"/>
      <c r="B159" s="19"/>
      <c r="C159" s="19"/>
      <c r="D159" s="27"/>
      <c r="E159" s="9"/>
      <c r="F159" s="61"/>
      <c r="G159" s="61"/>
      <c r="H159" s="61"/>
    </row>
    <row r="160" spans="1:8" ht="15.75">
      <c r="A160" s="24"/>
      <c r="B160" s="83" t="s">
        <v>205</v>
      </c>
      <c r="C160" s="83"/>
      <c r="D160" s="84" t="s">
        <v>206</v>
      </c>
      <c r="E160" s="85">
        <f>E161</f>
        <v>300</v>
      </c>
      <c r="F160" s="76">
        <f>F161</f>
        <v>0</v>
      </c>
      <c r="G160" s="76"/>
      <c r="H160" s="76">
        <f>H161</f>
        <v>300</v>
      </c>
    </row>
    <row r="161" spans="1:8" ht="15.75">
      <c r="A161" s="24"/>
      <c r="B161" s="19"/>
      <c r="C161" s="19" t="s">
        <v>203</v>
      </c>
      <c r="D161" s="27" t="s">
        <v>204</v>
      </c>
      <c r="E161" s="9">
        <v>300</v>
      </c>
      <c r="F161" s="61"/>
      <c r="G161" s="61"/>
      <c r="H161" s="61">
        <f>E161+F161-G161</f>
        <v>300</v>
      </c>
    </row>
    <row r="162" spans="1:8" s="33" customFormat="1" ht="63">
      <c r="A162" s="24"/>
      <c r="B162" s="49" t="s">
        <v>120</v>
      </c>
      <c r="C162" s="49"/>
      <c r="D162" s="59" t="s">
        <v>155</v>
      </c>
      <c r="E162" s="29">
        <f>E163+E164+E165</f>
        <v>3790766</v>
      </c>
      <c r="F162" s="29">
        <f>F163+F164+F165</f>
        <v>0</v>
      </c>
      <c r="G162" s="29">
        <f>G163+G164</f>
        <v>0</v>
      </c>
      <c r="H162" s="29">
        <f>H163+H164+H165</f>
        <v>3790766</v>
      </c>
    </row>
    <row r="163" spans="1:8" ht="60">
      <c r="A163" s="24"/>
      <c r="B163" s="19"/>
      <c r="C163" s="19" t="s">
        <v>101</v>
      </c>
      <c r="D163" s="26" t="s">
        <v>64</v>
      </c>
      <c r="E163" s="9">
        <v>3790466</v>
      </c>
      <c r="F163" s="61"/>
      <c r="G163" s="61"/>
      <c r="H163" s="61">
        <f>E163+F163-G163</f>
        <v>3790466</v>
      </c>
    </row>
    <row r="164" spans="1:8" ht="66" customHeight="1" hidden="1">
      <c r="A164" s="24"/>
      <c r="B164" s="19"/>
      <c r="C164" s="19"/>
      <c r="D164" s="26"/>
      <c r="E164" s="9"/>
      <c r="F164" s="61"/>
      <c r="G164" s="61"/>
      <c r="H164" s="61"/>
    </row>
    <row r="165" spans="1:8" ht="63" customHeight="1">
      <c r="A165" s="24"/>
      <c r="B165" s="19"/>
      <c r="C165" s="19" t="s">
        <v>195</v>
      </c>
      <c r="D165" s="26" t="s">
        <v>196</v>
      </c>
      <c r="E165" s="9">
        <v>300</v>
      </c>
      <c r="F165" s="61"/>
      <c r="G165" s="61"/>
      <c r="H165" s="61">
        <f>E165+F165-G165</f>
        <v>300</v>
      </c>
    </row>
    <row r="166" spans="1:8" s="33" customFormat="1" ht="57" customHeight="1">
      <c r="A166" s="34"/>
      <c r="B166" s="34" t="s">
        <v>94</v>
      </c>
      <c r="C166" s="34"/>
      <c r="D166" s="58" t="s">
        <v>79</v>
      </c>
      <c r="E166" s="37">
        <f>E167</f>
        <v>14186</v>
      </c>
      <c r="F166" s="37">
        <f>F167</f>
        <v>0</v>
      </c>
      <c r="G166" s="37">
        <f>G167</f>
        <v>0</v>
      </c>
      <c r="H166" s="37">
        <f>H167</f>
        <v>14186</v>
      </c>
    </row>
    <row r="167" spans="1:8" ht="63" customHeight="1">
      <c r="A167" s="14"/>
      <c r="B167" s="14"/>
      <c r="C167" s="14" t="s">
        <v>101</v>
      </c>
      <c r="D167" s="26" t="s">
        <v>64</v>
      </c>
      <c r="E167" s="5">
        <v>14186</v>
      </c>
      <c r="F167" s="61"/>
      <c r="G167" s="61"/>
      <c r="H167" s="61">
        <f>E167+F167-G167</f>
        <v>14186</v>
      </c>
    </row>
    <row r="168" spans="1:8" s="33" customFormat="1" ht="31.5">
      <c r="A168" s="34"/>
      <c r="B168" s="34" t="s">
        <v>95</v>
      </c>
      <c r="C168" s="34"/>
      <c r="D168" s="58" t="s">
        <v>96</v>
      </c>
      <c r="E168" s="37">
        <f>SUM(E169:E170)</f>
        <v>776918</v>
      </c>
      <c r="F168" s="37">
        <f>SUM(F169:F170)</f>
        <v>0</v>
      </c>
      <c r="G168" s="37">
        <f>SUM(G169:G170)</f>
        <v>0</v>
      </c>
      <c r="H168" s="37">
        <f>SUM(H169:H170)</f>
        <v>776918</v>
      </c>
    </row>
    <row r="169" spans="1:8" ht="60">
      <c r="A169" s="14"/>
      <c r="B169" s="14"/>
      <c r="C169" s="14" t="s">
        <v>101</v>
      </c>
      <c r="D169" s="26" t="s">
        <v>64</v>
      </c>
      <c r="E169" s="5">
        <v>200830</v>
      </c>
      <c r="F169" s="61"/>
      <c r="G169" s="61"/>
      <c r="H169" s="61">
        <f>E169+F169-G169</f>
        <v>200830</v>
      </c>
    </row>
    <row r="170" spans="1:8" ht="30">
      <c r="A170" s="14"/>
      <c r="B170" s="14"/>
      <c r="C170" s="14" t="s">
        <v>116</v>
      </c>
      <c r="D170" s="26" t="s">
        <v>65</v>
      </c>
      <c r="E170" s="5">
        <v>576088</v>
      </c>
      <c r="F170" s="61"/>
      <c r="G170" s="61"/>
      <c r="H170" s="61">
        <f>E170+F170-G170</f>
        <v>576088</v>
      </c>
    </row>
    <row r="171" spans="1:8" s="33" customFormat="1" ht="15.75" hidden="1">
      <c r="A171" s="34"/>
      <c r="B171" s="34"/>
      <c r="C171" s="34"/>
      <c r="D171" s="36"/>
      <c r="E171" s="37"/>
      <c r="F171" s="62"/>
      <c r="G171" s="62"/>
      <c r="H171" s="62"/>
    </row>
    <row r="172" spans="1:8" ht="15" hidden="1">
      <c r="A172" s="14"/>
      <c r="B172" s="14"/>
      <c r="C172" s="14"/>
      <c r="D172" s="26"/>
      <c r="E172" s="5"/>
      <c r="F172" s="61"/>
      <c r="G172" s="61"/>
      <c r="H172" s="61"/>
    </row>
    <row r="173" spans="1:8" s="33" customFormat="1" ht="15.75" hidden="1">
      <c r="A173" s="34"/>
      <c r="B173" s="34"/>
      <c r="C173" s="34"/>
      <c r="D173" s="36"/>
      <c r="E173" s="37"/>
      <c r="F173" s="62"/>
      <c r="G173" s="62"/>
      <c r="H173" s="62"/>
    </row>
    <row r="174" spans="1:8" ht="15" hidden="1">
      <c r="A174" s="14"/>
      <c r="B174" s="14"/>
      <c r="C174" s="14"/>
      <c r="D174" s="26"/>
      <c r="E174" s="5"/>
      <c r="F174" s="61"/>
      <c r="G174" s="61"/>
      <c r="H174" s="61"/>
    </row>
    <row r="175" spans="1:8" s="33" customFormat="1" ht="15.75">
      <c r="A175" s="34"/>
      <c r="B175" s="34" t="s">
        <v>97</v>
      </c>
      <c r="C175" s="34"/>
      <c r="D175" s="58" t="s">
        <v>67</v>
      </c>
      <c r="E175" s="37">
        <f>E176++E178+E181+E177</f>
        <v>126250</v>
      </c>
      <c r="F175" s="37">
        <f>F176++F178+F181+F177</f>
        <v>0</v>
      </c>
      <c r="G175" s="37">
        <f>G176++G178+G181</f>
        <v>0</v>
      </c>
      <c r="H175" s="37">
        <f>H176++H178+H181+H177</f>
        <v>126250</v>
      </c>
    </row>
    <row r="176" spans="1:8" ht="15">
      <c r="A176" s="14"/>
      <c r="B176" s="14"/>
      <c r="C176" s="14" t="s">
        <v>184</v>
      </c>
      <c r="D176" s="26" t="s">
        <v>185</v>
      </c>
      <c r="E176" s="5">
        <v>50</v>
      </c>
      <c r="F176" s="61"/>
      <c r="G176" s="61"/>
      <c r="H176" s="61">
        <f>E176+F176-G176</f>
        <v>50</v>
      </c>
    </row>
    <row r="177" spans="1:8" ht="15">
      <c r="A177" s="14"/>
      <c r="B177" s="14"/>
      <c r="C177" s="14" t="s">
        <v>180</v>
      </c>
      <c r="D177" s="82" t="s">
        <v>181</v>
      </c>
      <c r="E177" s="5">
        <v>200</v>
      </c>
      <c r="F177" s="61"/>
      <c r="G177" s="61"/>
      <c r="H177" s="61">
        <f>E177+F177-G177</f>
        <v>200</v>
      </c>
    </row>
    <row r="178" spans="1:8" ht="30">
      <c r="A178" s="14"/>
      <c r="B178" s="14"/>
      <c r="C178" s="14" t="s">
        <v>116</v>
      </c>
      <c r="D178" s="26" t="s">
        <v>65</v>
      </c>
      <c r="E178" s="5">
        <v>126000</v>
      </c>
      <c r="F178" s="61"/>
      <c r="G178" s="61"/>
      <c r="H178" s="61">
        <f>E178+F178-G178</f>
        <v>126000</v>
      </c>
    </row>
    <row r="179" spans="1:8" s="33" customFormat="1" ht="15.75" hidden="1">
      <c r="A179" s="34"/>
      <c r="B179" s="34"/>
      <c r="C179" s="34"/>
      <c r="D179" s="58"/>
      <c r="E179" s="37"/>
      <c r="F179" s="62"/>
      <c r="G179" s="62"/>
      <c r="H179" s="62"/>
    </row>
    <row r="180" spans="1:8" ht="15" hidden="1">
      <c r="A180" s="14"/>
      <c r="B180" s="14"/>
      <c r="C180" s="14"/>
      <c r="D180" s="26"/>
      <c r="E180" s="5"/>
      <c r="F180" s="61"/>
      <c r="G180" s="61"/>
      <c r="H180" s="61"/>
    </row>
    <row r="181" spans="1:8" ht="30">
      <c r="A181" s="14"/>
      <c r="B181" s="14"/>
      <c r="C181" s="14" t="s">
        <v>99</v>
      </c>
      <c r="D181" s="26" t="s">
        <v>69</v>
      </c>
      <c r="E181" s="5">
        <v>0</v>
      </c>
      <c r="F181" s="61"/>
      <c r="G181" s="61"/>
      <c r="H181" s="61">
        <f>E181+F181-G181</f>
        <v>0</v>
      </c>
    </row>
    <row r="182" spans="1:8" ht="31.5">
      <c r="A182" s="14"/>
      <c r="B182" s="69" t="s">
        <v>207</v>
      </c>
      <c r="C182" s="69"/>
      <c r="D182" s="70" t="s">
        <v>208</v>
      </c>
      <c r="E182" s="75">
        <f>E183</f>
        <v>1500</v>
      </c>
      <c r="F182" s="76">
        <f>F183</f>
        <v>0</v>
      </c>
      <c r="G182" s="76"/>
      <c r="H182" s="76">
        <f>H183</f>
        <v>1500</v>
      </c>
    </row>
    <row r="183" spans="1:8" ht="15">
      <c r="A183" s="14"/>
      <c r="B183" s="14"/>
      <c r="C183" s="14" t="s">
        <v>203</v>
      </c>
      <c r="D183" s="27" t="s">
        <v>204</v>
      </c>
      <c r="E183" s="5">
        <v>1500</v>
      </c>
      <c r="F183" s="61"/>
      <c r="G183" s="61"/>
      <c r="H183" s="61">
        <f>E183+F183-G183</f>
        <v>1500</v>
      </c>
    </row>
    <row r="184" spans="1:8" ht="15.75">
      <c r="A184" s="14"/>
      <c r="B184" s="69" t="s">
        <v>209</v>
      </c>
      <c r="C184" s="69"/>
      <c r="D184" s="84" t="s">
        <v>210</v>
      </c>
      <c r="E184" s="75">
        <f>E185</f>
        <v>429364</v>
      </c>
      <c r="F184" s="76">
        <f>F185</f>
        <v>0</v>
      </c>
      <c r="G184" s="76"/>
      <c r="H184" s="76">
        <f>H185</f>
        <v>429364</v>
      </c>
    </row>
    <row r="185" spans="1:8" ht="60">
      <c r="A185" s="14"/>
      <c r="B185" s="14"/>
      <c r="C185" s="14" t="s">
        <v>101</v>
      </c>
      <c r="D185" s="26" t="s">
        <v>66</v>
      </c>
      <c r="E185" s="5">
        <v>429364</v>
      </c>
      <c r="F185" s="61"/>
      <c r="G185" s="61"/>
      <c r="H185" s="61">
        <f>E185+F185-G185</f>
        <v>429364</v>
      </c>
    </row>
    <row r="186" spans="1:8" s="33" customFormat="1" ht="15.75">
      <c r="A186" s="34"/>
      <c r="B186" s="34" t="s">
        <v>98</v>
      </c>
      <c r="C186" s="34"/>
      <c r="D186" s="58" t="s">
        <v>11</v>
      </c>
      <c r="E186" s="37">
        <f>E187+E188+E189</f>
        <v>224000</v>
      </c>
      <c r="F186" s="37">
        <f>F187+F188+F189</f>
        <v>0</v>
      </c>
      <c r="G186" s="37">
        <f>G187+G188+G189</f>
        <v>0</v>
      </c>
      <c r="H186" s="37">
        <f>H187+H188+H189</f>
        <v>224000</v>
      </c>
    </row>
    <row r="187" spans="1:8" ht="15" hidden="1">
      <c r="A187" s="14"/>
      <c r="B187" s="14"/>
      <c r="C187" s="14"/>
      <c r="D187" s="26"/>
      <c r="E187" s="5"/>
      <c r="F187" s="61"/>
      <c r="G187" s="61"/>
      <c r="H187" s="61"/>
    </row>
    <row r="188" spans="1:8" ht="30">
      <c r="A188" s="14"/>
      <c r="B188" s="14"/>
      <c r="C188" s="14" t="s">
        <v>116</v>
      </c>
      <c r="D188" s="26" t="s">
        <v>68</v>
      </c>
      <c r="E188" s="5">
        <v>224000</v>
      </c>
      <c r="F188" s="61"/>
      <c r="G188" s="61"/>
      <c r="H188" s="61">
        <f>E188+F188-G188</f>
        <v>224000</v>
      </c>
    </row>
    <row r="189" spans="1:8" ht="15" hidden="1">
      <c r="A189" s="14"/>
      <c r="B189" s="14"/>
      <c r="C189" s="14"/>
      <c r="D189" s="26"/>
      <c r="E189" s="5"/>
      <c r="F189" s="61"/>
      <c r="G189" s="61"/>
      <c r="H189" s="61"/>
    </row>
    <row r="190" spans="1:8" ht="15.75">
      <c r="A190" s="13" t="s">
        <v>82</v>
      </c>
      <c r="B190" s="17"/>
      <c r="C190" s="17"/>
      <c r="D190" s="60" t="s">
        <v>83</v>
      </c>
      <c r="E190" s="8">
        <f>E194+E196</f>
        <v>315989</v>
      </c>
      <c r="F190" s="8">
        <f>F191+F196+F194</f>
        <v>0</v>
      </c>
      <c r="G190" s="8">
        <f>G191+G196</f>
        <v>0</v>
      </c>
      <c r="H190" s="8">
        <f>H191+H196+H194</f>
        <v>315989</v>
      </c>
    </row>
    <row r="191" spans="1:8" s="33" customFormat="1" ht="15.75" hidden="1">
      <c r="A191" s="34"/>
      <c r="B191" s="34"/>
      <c r="C191" s="34"/>
      <c r="D191" s="58"/>
      <c r="E191" s="37"/>
      <c r="F191" s="37"/>
      <c r="G191" s="37"/>
      <c r="H191" s="37"/>
    </row>
    <row r="192" spans="1:8" ht="15" hidden="1">
      <c r="A192" s="14"/>
      <c r="B192" s="14"/>
      <c r="C192" s="14"/>
      <c r="D192" s="26"/>
      <c r="E192" s="5"/>
      <c r="F192" s="61"/>
      <c r="G192" s="61"/>
      <c r="H192" s="61"/>
    </row>
    <row r="193" spans="1:8" ht="15" hidden="1">
      <c r="A193" s="14"/>
      <c r="B193" s="14"/>
      <c r="C193" s="14"/>
      <c r="D193" s="26"/>
      <c r="E193" s="5"/>
      <c r="F193" s="61"/>
      <c r="G193" s="61"/>
      <c r="H193" s="61"/>
    </row>
    <row r="194" spans="1:8" ht="15.75">
      <c r="A194" s="14"/>
      <c r="B194" s="69" t="s">
        <v>211</v>
      </c>
      <c r="C194" s="69"/>
      <c r="D194" s="70" t="s">
        <v>212</v>
      </c>
      <c r="E194" s="75">
        <f>E195</f>
        <v>1700</v>
      </c>
      <c r="F194" s="76">
        <f>F195</f>
        <v>0</v>
      </c>
      <c r="G194" s="76"/>
      <c r="H194" s="76">
        <f>H195</f>
        <v>1700</v>
      </c>
    </row>
    <row r="195" spans="1:8" ht="15">
      <c r="A195" s="14"/>
      <c r="B195" s="14"/>
      <c r="C195" s="14" t="s">
        <v>203</v>
      </c>
      <c r="D195" s="27" t="s">
        <v>204</v>
      </c>
      <c r="E195" s="5">
        <v>1700</v>
      </c>
      <c r="F195" s="61"/>
      <c r="G195" s="61"/>
      <c r="H195" s="61">
        <f>E195+F195-G195</f>
        <v>1700</v>
      </c>
    </row>
    <row r="196" spans="1:8" ht="15.75">
      <c r="A196" s="14"/>
      <c r="B196" s="34" t="s">
        <v>143</v>
      </c>
      <c r="C196" s="14"/>
      <c r="D196" s="58" t="s">
        <v>144</v>
      </c>
      <c r="E196" s="37">
        <f>E197</f>
        <v>314289</v>
      </c>
      <c r="F196" s="37">
        <f>F197</f>
        <v>0</v>
      </c>
      <c r="G196" s="37">
        <f>G197</f>
        <v>0</v>
      </c>
      <c r="H196" s="37">
        <f>H197</f>
        <v>314289</v>
      </c>
    </row>
    <row r="197" spans="1:8" ht="30">
      <c r="A197" s="14"/>
      <c r="B197" s="14"/>
      <c r="C197" s="14" t="s">
        <v>116</v>
      </c>
      <c r="D197" s="26" t="s">
        <v>68</v>
      </c>
      <c r="E197" s="5">
        <v>314289</v>
      </c>
      <c r="F197" s="61"/>
      <c r="G197" s="61"/>
      <c r="H197" s="61">
        <f>E197+F197-G197</f>
        <v>314289</v>
      </c>
    </row>
    <row r="198" spans="1:8" ht="31.5">
      <c r="A198" s="13" t="s">
        <v>70</v>
      </c>
      <c r="B198" s="17"/>
      <c r="C198" s="17"/>
      <c r="D198" s="60" t="s">
        <v>71</v>
      </c>
      <c r="E198" s="8">
        <f>E199++E206+E204</f>
        <v>300</v>
      </c>
      <c r="F198" s="8">
        <f>F199++F206+F204</f>
        <v>0</v>
      </c>
      <c r="G198" s="8">
        <f>G199++G206+G204</f>
        <v>0</v>
      </c>
      <c r="H198" s="8">
        <f>H199++H206+H204</f>
        <v>300</v>
      </c>
    </row>
    <row r="199" spans="1:8" s="33" customFormat="1" ht="15.75" hidden="1">
      <c r="A199" s="34"/>
      <c r="B199" s="34"/>
      <c r="C199" s="34"/>
      <c r="D199" s="58"/>
      <c r="E199" s="37"/>
      <c r="F199" s="37"/>
      <c r="G199" s="37"/>
      <c r="H199" s="37"/>
    </row>
    <row r="200" spans="1:8" ht="15" hidden="1">
      <c r="A200" s="14"/>
      <c r="B200" s="14"/>
      <c r="C200" s="14"/>
      <c r="D200" s="26"/>
      <c r="E200" s="5"/>
      <c r="F200" s="61"/>
      <c r="G200" s="61"/>
      <c r="H200" s="61"/>
    </row>
    <row r="201" spans="1:8" ht="15" hidden="1">
      <c r="A201" s="14"/>
      <c r="B201" s="14"/>
      <c r="C201" s="14"/>
      <c r="D201" s="26"/>
      <c r="E201" s="5"/>
      <c r="F201" s="61"/>
      <c r="G201" s="61"/>
      <c r="H201" s="61"/>
    </row>
    <row r="202" spans="1:8" ht="15" hidden="1">
      <c r="A202" s="14"/>
      <c r="B202" s="14"/>
      <c r="C202" s="14"/>
      <c r="D202" s="26"/>
      <c r="E202" s="5"/>
      <c r="F202" s="61"/>
      <c r="G202" s="61"/>
      <c r="H202" s="61"/>
    </row>
    <row r="203" spans="1:8" ht="15" hidden="1">
      <c r="A203" s="14"/>
      <c r="B203" s="14"/>
      <c r="C203" s="14"/>
      <c r="D203" s="26"/>
      <c r="E203" s="5"/>
      <c r="F203" s="61"/>
      <c r="G203" s="61"/>
      <c r="H203" s="61"/>
    </row>
    <row r="204" spans="1:8" s="33" customFormat="1" ht="15.75">
      <c r="A204" s="34"/>
      <c r="B204" s="34" t="s">
        <v>121</v>
      </c>
      <c r="C204" s="34"/>
      <c r="D204" s="58" t="s">
        <v>122</v>
      </c>
      <c r="E204" s="37">
        <f>E205</f>
        <v>300</v>
      </c>
      <c r="F204" s="37">
        <f>F205</f>
        <v>0</v>
      </c>
      <c r="G204" s="37">
        <f>G205</f>
        <v>0</v>
      </c>
      <c r="H204" s="37">
        <f>H205</f>
        <v>300</v>
      </c>
    </row>
    <row r="205" spans="1:8" ht="30">
      <c r="A205" s="14"/>
      <c r="B205" s="14"/>
      <c r="C205" s="14" t="s">
        <v>99</v>
      </c>
      <c r="D205" s="26" t="s">
        <v>151</v>
      </c>
      <c r="E205" s="5">
        <v>300</v>
      </c>
      <c r="F205" s="61"/>
      <c r="G205" s="61"/>
      <c r="H205" s="61">
        <f>E205+F205-G205</f>
        <v>300</v>
      </c>
    </row>
    <row r="206" spans="1:8" s="33" customFormat="1" ht="15.75" hidden="1">
      <c r="A206" s="34"/>
      <c r="B206" s="34"/>
      <c r="C206" s="40"/>
      <c r="D206" s="58"/>
      <c r="E206" s="37"/>
      <c r="F206" s="62"/>
      <c r="G206" s="62"/>
      <c r="H206" s="62"/>
    </row>
    <row r="207" spans="1:8" ht="15" hidden="1">
      <c r="A207" s="14"/>
      <c r="B207" s="14"/>
      <c r="C207" s="14"/>
      <c r="D207" s="26"/>
      <c r="E207" s="5"/>
      <c r="F207" s="61"/>
      <c r="G207" s="61"/>
      <c r="H207" s="61"/>
    </row>
    <row r="208" spans="1:8" ht="31.5">
      <c r="A208" s="46" t="s">
        <v>123</v>
      </c>
      <c r="B208" s="13"/>
      <c r="C208" s="13"/>
      <c r="D208" s="60" t="s">
        <v>124</v>
      </c>
      <c r="E208" s="8">
        <f>E209+E217+E215</f>
        <v>979823</v>
      </c>
      <c r="F208" s="8">
        <f>F209+F217+F215</f>
        <v>0</v>
      </c>
      <c r="G208" s="8">
        <f>G209+G217+G215</f>
        <v>0</v>
      </c>
      <c r="H208" s="8">
        <f>H209+H217+H215</f>
        <v>979823</v>
      </c>
    </row>
    <row r="209" spans="1:8" s="33" customFormat="1" ht="15.75">
      <c r="A209" s="47"/>
      <c r="B209" s="49" t="s">
        <v>130</v>
      </c>
      <c r="C209" s="49"/>
      <c r="D209" s="59" t="s">
        <v>131</v>
      </c>
      <c r="E209" s="29">
        <f>SUM(E210:E214)</f>
        <v>970826</v>
      </c>
      <c r="F209" s="29">
        <f>F210+F212+F213+F214</f>
        <v>0</v>
      </c>
      <c r="G209" s="29">
        <f>SUM(G211:G213)</f>
        <v>0</v>
      </c>
      <c r="H209" s="29">
        <f>SUM(H210:H214)</f>
        <v>970826</v>
      </c>
    </row>
    <row r="210" spans="1:8" s="33" customFormat="1" ht="30">
      <c r="A210" s="47"/>
      <c r="B210" s="49"/>
      <c r="C210" s="19" t="s">
        <v>153</v>
      </c>
      <c r="D210" s="26" t="s">
        <v>68</v>
      </c>
      <c r="E210" s="9">
        <v>46621</v>
      </c>
      <c r="F210" s="61"/>
      <c r="G210" s="61"/>
      <c r="H210" s="61">
        <f>E210+F210-G210</f>
        <v>46621</v>
      </c>
    </row>
    <row r="211" spans="1:8" s="33" customFormat="1" ht="15.75" hidden="1">
      <c r="A211" s="47"/>
      <c r="B211" s="49"/>
      <c r="C211" s="19"/>
      <c r="D211" s="26"/>
      <c r="E211" s="9"/>
      <c r="F211" s="5"/>
      <c r="G211" s="5"/>
      <c r="H211" s="5"/>
    </row>
    <row r="212" spans="1:8" ht="30">
      <c r="A212" s="47"/>
      <c r="B212" s="19"/>
      <c r="C212" s="19" t="s">
        <v>157</v>
      </c>
      <c r="D212" s="26" t="s">
        <v>8</v>
      </c>
      <c r="E212" s="9">
        <v>856636</v>
      </c>
      <c r="F212" s="61"/>
      <c r="G212" s="61"/>
      <c r="H212" s="61">
        <f>E212+F212-G212</f>
        <v>856636</v>
      </c>
    </row>
    <row r="213" spans="1:8" ht="30">
      <c r="A213" s="47"/>
      <c r="B213" s="19"/>
      <c r="C213" s="19" t="s">
        <v>127</v>
      </c>
      <c r="D213" s="26" t="s">
        <v>8</v>
      </c>
      <c r="E213" s="9">
        <v>0</v>
      </c>
      <c r="F213" s="61"/>
      <c r="G213" s="61"/>
      <c r="H213" s="61">
        <f>E213+F213-G213</f>
        <v>0</v>
      </c>
    </row>
    <row r="214" spans="1:8" ht="45">
      <c r="A214" s="47"/>
      <c r="B214" s="19"/>
      <c r="C214" s="19" t="s">
        <v>213</v>
      </c>
      <c r="D214" s="26" t="s">
        <v>175</v>
      </c>
      <c r="E214" s="9">
        <v>67569</v>
      </c>
      <c r="F214" s="61"/>
      <c r="G214" s="61"/>
      <c r="H214" s="61">
        <f>E214+F214-G214</f>
        <v>67569</v>
      </c>
    </row>
    <row r="215" spans="1:8" ht="15.75">
      <c r="A215" s="47"/>
      <c r="B215" s="49" t="s">
        <v>147</v>
      </c>
      <c r="C215" s="49"/>
      <c r="D215" s="58" t="s">
        <v>148</v>
      </c>
      <c r="E215" s="29">
        <f>E216</f>
        <v>8997</v>
      </c>
      <c r="F215" s="29">
        <f>F216</f>
        <v>0</v>
      </c>
      <c r="G215" s="29">
        <f>G216</f>
        <v>0</v>
      </c>
      <c r="H215" s="29">
        <f>H216</f>
        <v>8997</v>
      </c>
    </row>
    <row r="216" spans="1:8" ht="60">
      <c r="A216" s="24"/>
      <c r="B216" s="19"/>
      <c r="C216" s="19" t="s">
        <v>149</v>
      </c>
      <c r="D216" s="26" t="s">
        <v>150</v>
      </c>
      <c r="E216" s="9">
        <v>8997</v>
      </c>
      <c r="F216" s="61"/>
      <c r="G216" s="61"/>
      <c r="H216" s="61">
        <f>E216+F216-G216</f>
        <v>8997</v>
      </c>
    </row>
    <row r="217" spans="1:8" s="33" customFormat="1" ht="15.75" hidden="1">
      <c r="A217" s="50"/>
      <c r="B217" s="34"/>
      <c r="C217" s="34"/>
      <c r="D217" s="58"/>
      <c r="E217" s="37"/>
      <c r="F217" s="62"/>
      <c r="G217" s="62"/>
      <c r="H217" s="62"/>
    </row>
    <row r="218" spans="1:8" ht="15" hidden="1">
      <c r="A218" s="48"/>
      <c r="B218" s="14"/>
      <c r="C218" s="14"/>
      <c r="D218" s="26"/>
      <c r="E218" s="5"/>
      <c r="F218" s="61"/>
      <c r="G218" s="61"/>
      <c r="H218" s="61"/>
    </row>
    <row r="219" spans="1:8" s="33" customFormat="1" ht="15.75">
      <c r="A219" s="51"/>
      <c r="B219" s="51"/>
      <c r="C219" s="52"/>
      <c r="D219" s="25" t="s">
        <v>73</v>
      </c>
      <c r="E219" s="8">
        <f>E9+E20+E30+E35+E49++E58+E69+E74+E111++E124+E146+E157++E190+E198+E208+E41+E26</f>
        <v>27162325</v>
      </c>
      <c r="F219" s="8">
        <f>F9+F20+F30+F35+F49++F58+F69+F74+F111++F124+F146+F157++F190+F198+F208+F41+F26</f>
        <v>1</v>
      </c>
      <c r="G219" s="8">
        <f>G9+G20+G30+G35+G49++G58+G69+G74+G111++G124+G146+G157++G190+G198+G208+G41+G26</f>
        <v>1403630</v>
      </c>
      <c r="H219" s="8">
        <f>H9+H20+H30+H35+H49++H58+H69+H74+H111++H124+H146+H157++H190+H198+H208+H41+H26</f>
        <v>25758696</v>
      </c>
    </row>
    <row r="220" spans="1:5" ht="15">
      <c r="A220" s="41"/>
      <c r="B220" s="41"/>
      <c r="C220" s="15"/>
      <c r="D220" s="28"/>
      <c r="E220" s="56"/>
    </row>
    <row r="221" spans="1:8" s="33" customFormat="1" ht="12.75">
      <c r="A221" s="42"/>
      <c r="B221" s="42"/>
      <c r="C221" s="30"/>
      <c r="D221" s="31" t="s">
        <v>74</v>
      </c>
      <c r="E221" s="32">
        <f>E219</f>
        <v>27162325</v>
      </c>
      <c r="F221" s="72">
        <f>F219</f>
        <v>1</v>
      </c>
      <c r="G221" s="72">
        <f>G219</f>
        <v>1403630</v>
      </c>
      <c r="H221" s="72">
        <f>H219</f>
        <v>25758696</v>
      </c>
    </row>
    <row r="222" spans="1:8" ht="12.75">
      <c r="A222" s="43"/>
      <c r="B222" s="43"/>
      <c r="C222" s="16"/>
      <c r="D222" s="3" t="s">
        <v>75</v>
      </c>
      <c r="E222" s="10">
        <v>6581895</v>
      </c>
      <c r="F222" s="12"/>
      <c r="G222" s="12"/>
      <c r="H222" s="12">
        <f aca="true" t="shared" si="3" ref="H222:H228">E222+F222-G222</f>
        <v>6581895</v>
      </c>
    </row>
    <row r="223" spans="1:8" ht="12.75">
      <c r="A223" s="43"/>
      <c r="B223" s="43"/>
      <c r="C223" s="16"/>
      <c r="D223" s="3" t="s">
        <v>145</v>
      </c>
      <c r="E223" s="11">
        <v>1815869</v>
      </c>
      <c r="F223" s="12"/>
      <c r="G223" s="12"/>
      <c r="H223" s="12">
        <f t="shared" si="3"/>
        <v>1815869</v>
      </c>
    </row>
    <row r="224" spans="1:8" ht="12.75">
      <c r="A224" s="43"/>
      <c r="B224" s="43"/>
      <c r="C224" s="22"/>
      <c r="D224" s="3" t="s">
        <v>76</v>
      </c>
      <c r="E224" s="10">
        <v>4766026</v>
      </c>
      <c r="F224" s="12"/>
      <c r="G224" s="12"/>
      <c r="H224" s="12">
        <f t="shared" si="3"/>
        <v>4766026</v>
      </c>
    </row>
    <row r="225" spans="1:8" ht="12.75">
      <c r="A225" s="43"/>
      <c r="B225" s="43"/>
      <c r="C225" s="22"/>
      <c r="D225" s="3" t="s">
        <v>161</v>
      </c>
      <c r="E225" s="10">
        <v>0</v>
      </c>
      <c r="F225" s="12"/>
      <c r="G225" s="12"/>
      <c r="H225" s="12">
        <f t="shared" si="3"/>
        <v>0</v>
      </c>
    </row>
    <row r="226" spans="1:8" ht="12.75">
      <c r="A226" s="43"/>
      <c r="B226" s="43"/>
      <c r="C226" s="22"/>
      <c r="D226" s="3" t="s">
        <v>162</v>
      </c>
      <c r="E226" s="10">
        <v>0</v>
      </c>
      <c r="F226" s="12"/>
      <c r="G226" s="12"/>
      <c r="H226" s="12">
        <f t="shared" si="3"/>
        <v>0</v>
      </c>
    </row>
    <row r="227" spans="1:8" ht="12.75">
      <c r="A227" s="43"/>
      <c r="B227" s="43"/>
      <c r="C227" s="22"/>
      <c r="D227" s="3" t="s">
        <v>77</v>
      </c>
      <c r="E227" s="10">
        <v>40000</v>
      </c>
      <c r="F227" s="12"/>
      <c r="G227" s="12"/>
      <c r="H227" s="12">
        <f t="shared" si="3"/>
        <v>40000</v>
      </c>
    </row>
    <row r="228" spans="1:11" ht="12.75">
      <c r="A228" s="43"/>
      <c r="B228" s="43"/>
      <c r="C228" s="22"/>
      <c r="D228" s="3" t="s">
        <v>160</v>
      </c>
      <c r="E228" s="10">
        <v>5570696</v>
      </c>
      <c r="F228" s="10">
        <v>1</v>
      </c>
      <c r="G228" s="10">
        <v>1403630</v>
      </c>
      <c r="H228" s="10">
        <f t="shared" si="3"/>
        <v>4167067</v>
      </c>
      <c r="I228" s="2"/>
      <c r="J228" s="2"/>
      <c r="K228" s="2"/>
    </row>
    <row r="229" spans="1:11" ht="12.75">
      <c r="A229" s="43"/>
      <c r="B229" s="43"/>
      <c r="C229" s="22"/>
      <c r="D229" s="3"/>
      <c r="E229" s="10"/>
      <c r="F229" s="22"/>
      <c r="G229" s="22"/>
      <c r="H229" s="22"/>
      <c r="I229" s="2"/>
      <c r="J229" s="2"/>
      <c r="K229" s="2"/>
    </row>
    <row r="230" spans="1:11" ht="12.75">
      <c r="A230" s="43"/>
      <c r="B230" s="43"/>
      <c r="C230" s="22"/>
      <c r="D230" s="3"/>
      <c r="E230" s="10"/>
      <c r="F230" s="22"/>
      <c r="G230" s="22"/>
      <c r="H230" s="22"/>
      <c r="I230" s="2"/>
      <c r="J230" s="2"/>
      <c r="K230" s="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spans="1:5" ht="12.75">
      <c r="A250" s="44"/>
      <c r="B250" s="44"/>
      <c r="E250" s="12"/>
    </row>
    <row r="251" spans="1:5" ht="12.75">
      <c r="A251" s="44"/>
      <c r="B251" s="44"/>
      <c r="E251" s="12"/>
    </row>
    <row r="252" spans="1:5" ht="12.75">
      <c r="A252" s="44"/>
      <c r="B252" s="44"/>
      <c r="E252" s="12"/>
    </row>
    <row r="253" spans="1:5" ht="12.75">
      <c r="A253" s="44"/>
      <c r="B253" s="44"/>
      <c r="E253" s="12"/>
    </row>
    <row r="254" spans="1:5" ht="12.75">
      <c r="A254" s="44"/>
      <c r="B254" s="44"/>
      <c r="E254" s="12"/>
    </row>
    <row r="255" spans="1:5" ht="12.75">
      <c r="A255" s="44"/>
      <c r="B255" s="44"/>
      <c r="E255" s="12"/>
    </row>
    <row r="256" spans="1:5" ht="12.75">
      <c r="A256" s="44"/>
      <c r="B256" s="44"/>
      <c r="E256" s="12"/>
    </row>
    <row r="257" spans="1:5" ht="12.75">
      <c r="A257" s="44"/>
      <c r="B257" s="44"/>
      <c r="E257" s="12"/>
    </row>
    <row r="258" spans="1:5" ht="12.75">
      <c r="A258" s="44"/>
      <c r="B258" s="44"/>
      <c r="E258" s="12"/>
    </row>
    <row r="259" spans="1:5" ht="12.75">
      <c r="A259" s="44"/>
      <c r="B259" s="44"/>
      <c r="E259" s="12"/>
    </row>
    <row r="260" spans="1:5" ht="12.75">
      <c r="A260" s="44"/>
      <c r="B260" s="44"/>
      <c r="E260" s="12"/>
    </row>
    <row r="261" spans="1:5" ht="12.75">
      <c r="A261" s="44"/>
      <c r="B261" s="44"/>
      <c r="E261" s="12"/>
    </row>
    <row r="262" spans="1:5" ht="12.75">
      <c r="A262" s="44"/>
      <c r="B262" s="44"/>
      <c r="E262" s="12"/>
    </row>
    <row r="263" spans="1:5" ht="12.75">
      <c r="A263" s="44"/>
      <c r="B263" s="44"/>
      <c r="E263" s="12"/>
    </row>
    <row r="264" spans="1:5" ht="12.75">
      <c r="A264" s="44"/>
      <c r="B264" s="44"/>
      <c r="E264" s="12"/>
    </row>
    <row r="265" spans="1:5" ht="12.75">
      <c r="A265" s="44"/>
      <c r="B265" s="44"/>
      <c r="E265" s="12"/>
    </row>
    <row r="266" spans="1:5" ht="12.75">
      <c r="A266" s="44"/>
      <c r="B266" s="44"/>
      <c r="E266" s="12"/>
    </row>
    <row r="267" spans="1:5" ht="12.75">
      <c r="A267" s="44"/>
      <c r="B267" s="44"/>
      <c r="E267" s="12"/>
    </row>
    <row r="268" spans="1:5" ht="12.75">
      <c r="A268" s="44"/>
      <c r="B268" s="44"/>
      <c r="E268" s="12"/>
    </row>
    <row r="269" spans="1:5" ht="12.75">
      <c r="A269" s="44"/>
      <c r="B269" s="44"/>
      <c r="E269" s="12"/>
    </row>
    <row r="270" spans="1:5" ht="12.75">
      <c r="A270" s="44"/>
      <c r="B270" s="44"/>
      <c r="E270" s="12"/>
    </row>
    <row r="271" spans="1:5" ht="12.75">
      <c r="A271" s="44"/>
      <c r="B271" s="44"/>
      <c r="E271" s="12"/>
    </row>
    <row r="272" spans="1:5" ht="12.75">
      <c r="A272" s="44"/>
      <c r="B272" s="44"/>
      <c r="E272" s="12"/>
    </row>
    <row r="273" spans="1:5" ht="12.75">
      <c r="A273" s="44"/>
      <c r="B273" s="44"/>
      <c r="E273" s="12"/>
    </row>
    <row r="274" spans="1:5" ht="12.75">
      <c r="A274" s="44"/>
      <c r="B274" s="44"/>
      <c r="E274" s="12"/>
    </row>
    <row r="275" spans="1:5" ht="12.75">
      <c r="A275" s="44"/>
      <c r="B275" s="44"/>
      <c r="E275" s="12"/>
    </row>
    <row r="276" spans="1:5" ht="12.75">
      <c r="A276" s="44"/>
      <c r="B276" s="44"/>
      <c r="E276" s="12"/>
    </row>
    <row r="277" spans="1:5" ht="12.75">
      <c r="A277" s="44"/>
      <c r="B277" s="44"/>
      <c r="E277" s="12"/>
    </row>
    <row r="278" spans="1:5" ht="12.75">
      <c r="A278" s="44"/>
      <c r="B278" s="44"/>
      <c r="E278" s="12"/>
    </row>
    <row r="279" spans="1:5" ht="12.75">
      <c r="A279" s="44"/>
      <c r="B279" s="44"/>
      <c r="E279" s="12"/>
    </row>
    <row r="280" spans="1:5" ht="12.75">
      <c r="A280" s="44"/>
      <c r="B280" s="44"/>
      <c r="E280" s="12"/>
    </row>
    <row r="281" spans="1:5" ht="12.75">
      <c r="A281" s="44"/>
      <c r="B281" s="44"/>
      <c r="E281" s="12"/>
    </row>
    <row r="282" spans="1:5" ht="12.75">
      <c r="A282" s="44"/>
      <c r="B282" s="44"/>
      <c r="E282" s="12"/>
    </row>
    <row r="283" spans="1:5" ht="12.75">
      <c r="A283" s="44"/>
      <c r="B283" s="44"/>
      <c r="E283" s="12"/>
    </row>
    <row r="284" spans="1:5" ht="12.75">
      <c r="A284" s="44"/>
      <c r="B284" s="44"/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  <row r="1027" ht="12.75">
      <c r="E1027" s="12"/>
    </row>
    <row r="1028" ht="12.75">
      <c r="E1028" s="12"/>
    </row>
    <row r="1029" ht="12.75">
      <c r="E1029" s="12"/>
    </row>
    <row r="1030" ht="12.75">
      <c r="E1030" s="12"/>
    </row>
    <row r="1031" ht="12.75">
      <c r="E1031" s="12"/>
    </row>
    <row r="1032" ht="12.75">
      <c r="E1032" s="12"/>
    </row>
    <row r="1033" ht="12.75">
      <c r="E1033" s="12"/>
    </row>
    <row r="1034" ht="12.75">
      <c r="E1034" s="12"/>
    </row>
    <row r="1035" ht="12.75">
      <c r="E1035" s="12"/>
    </row>
    <row r="1036" ht="12.75">
      <c r="E1036" s="12"/>
    </row>
    <row r="1037" ht="12.75">
      <c r="E1037" s="12"/>
    </row>
    <row r="1038" ht="12.75">
      <c r="E1038" s="12"/>
    </row>
    <row r="1039" ht="12.75">
      <c r="E1039" s="12"/>
    </row>
    <row r="1040" ht="12.75">
      <c r="E1040" s="12"/>
    </row>
    <row r="1041" ht="12.75">
      <c r="E1041" s="12"/>
    </row>
    <row r="1042" ht="12.75">
      <c r="E1042" s="12"/>
    </row>
    <row r="1043" ht="12.75">
      <c r="E1043" s="12"/>
    </row>
    <row r="1044" ht="12.75">
      <c r="E1044" s="12"/>
    </row>
    <row r="1045" ht="12.75">
      <c r="E1045" s="12"/>
    </row>
    <row r="1046" ht="12.75">
      <c r="E1046" s="12"/>
    </row>
    <row r="1047" ht="12.75">
      <c r="E1047" s="12"/>
    </row>
    <row r="1048" ht="12.75">
      <c r="E1048" s="12"/>
    </row>
    <row r="1049" ht="12.75">
      <c r="E1049" s="12"/>
    </row>
    <row r="1050" ht="12.75">
      <c r="E1050" s="12"/>
    </row>
    <row r="1051" ht="12.75">
      <c r="E1051" s="12"/>
    </row>
    <row r="1052" ht="12.75">
      <c r="E1052" s="12"/>
    </row>
    <row r="1053" ht="12.75">
      <c r="E1053" s="12"/>
    </row>
    <row r="1054" ht="12.75">
      <c r="E1054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2006-11-30T11:09:02Z</cp:lastPrinted>
  <dcterms:created xsi:type="dcterms:W3CDTF">2003-09-30T09:30:25Z</dcterms:created>
  <dcterms:modified xsi:type="dcterms:W3CDTF">2006-11-30T11:09:32Z</dcterms:modified>
  <cp:category/>
  <cp:version/>
  <cp:contentType/>
  <cp:contentStatus/>
</cp:coreProperties>
</file>