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<sst xmlns="http://schemas.openxmlformats.org/spreadsheetml/2006/main" count="277" uniqueCount="197">
  <si>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</si>
  <si>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</si>
  <si>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</si>
  <si>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</si>
  <si>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</si>
  <si>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</si>
  <si>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</si>
  <si>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</si>
  <si>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</si>
  <si>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</si>
  <si>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</si>
  <si>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</si>
  <si>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020</t>
  </si>
  <si>
    <t>L E Ś N I C T W O</t>
  </si>
  <si>
    <t>02095</t>
  </si>
  <si>
    <t>600</t>
  </si>
  <si>
    <t>TRANSPORT   I  ŁĄCZNOŚĆ</t>
  </si>
  <si>
    <t>60016</t>
  </si>
  <si>
    <t>Drogi publiczne gminne</t>
  </si>
  <si>
    <t>700</t>
  </si>
  <si>
    <t>GOSPODARKA    MIESZKANIOWA</t>
  </si>
  <si>
    <t>70005</t>
  </si>
  <si>
    <t xml:space="preserve">Gospodarka gruntami i nieruchomościami 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</si>
  <si>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</si>
  <si>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</si>
  <si>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</si>
  <si>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</si>
  <si>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</si>
  <si>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75023</t>
  </si>
  <si>
    <t>Urzędy gmin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</si>
  <si>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</si>
  <si>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</si>
  <si>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</si>
  <si>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</si>
  <si>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</si>
  <si>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</si>
  <si>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</si>
  <si>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</si>
  <si>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</si>
  <si>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</si>
  <si>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</si>
  <si>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</si>
  <si>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</si>
  <si>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</si>
  <si>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</si>
  <si>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</si>
  <si>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</si>
  <si>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</si>
  <si>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</si>
  <si>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</si>
  <si>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</si>
  <si>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</si>
  <si>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</si>
  <si>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</si>
  <si>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</si>
  <si>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</si>
  <si>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</si>
  <si>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</si>
  <si>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</si>
  <si>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</si>
  <si>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</si>
  <si>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</si>
  <si>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</si>
  <si>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75814</t>
  </si>
  <si>
    <t>Różne rozliczenia finansowe</t>
  </si>
  <si>
    <t>pozostałe odsetki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</si>
  <si>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</si>
  <si>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</si>
  <si>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</si>
  <si>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</si>
  <si>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</si>
  <si>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</si>
  <si>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</si>
  <si>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85121</t>
  </si>
  <si>
    <t>Lecznictwo ambulatoryjne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</si>
  <si>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</si>
  <si>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</si>
  <si>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</si>
  <si>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</si>
  <si>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Dodatki mieszkaniowe</t>
  </si>
  <si>
    <t>dotacje celowe otrzymane  z budżetu państwa na realizację  własnych zadań bieżących  gmin</t>
  </si>
  <si>
    <t>Zasiłki  rodzinne , pielęgnacyjne i wychowawcze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</si>
  <si>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</si>
  <si>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</si>
  <si>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</si>
  <si>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</si>
  <si>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</si>
  <si>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</si>
  <si>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</si>
  <si>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</si>
  <si>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</si>
  <si>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</si>
  <si>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</si>
  <si>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</si>
  <si>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włąsne</t>
  </si>
  <si>
    <t>na zadania zlecone</t>
  </si>
  <si>
    <t>2.Pozostałe dotacje</t>
  </si>
  <si>
    <t>wpływy z tytułu przekształcenia prawa użytkowania wieczystego przysługującego osobom fizycznym w prawo własności</t>
  </si>
  <si>
    <t>wpływy z opłaty administracyjnej za czynności urzędowe</t>
  </si>
  <si>
    <t xml:space="preserve">Składki na ubezpieczenie zdrowotne opłacane za osoby pobierające niektóre świadczenia  z pomocy społecznej     </t>
  </si>
  <si>
    <t>wpływy z różnych dochodów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</si>
  <si>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</si>
  <si>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</si>
  <si>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</si>
  <si>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</si>
  <si>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</si>
  <si>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</si>
  <si>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</si>
  <si>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</si>
  <si>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z najmu i dzierżawy składników majątkowych Skarbu Państwa lub j.s.t  lub innych jednostek  zaliczanych do sektora finansów publicznych oraz innych umów o podobnym charakterze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</si>
  <si>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</si>
  <si>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</si>
  <si>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</si>
  <si>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</si>
  <si>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</si>
  <si>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</si>
  <si>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</si>
  <si>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</si>
  <si>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</si>
  <si>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</si>
  <si>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</si>
  <si>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85215</t>
  </si>
  <si>
    <t>85216</t>
  </si>
  <si>
    <t>85219</t>
  </si>
  <si>
    <t>85295</t>
  </si>
  <si>
    <t>0750</t>
  </si>
  <si>
    <t>dochody z najmu i dzierżawy składników majątkowych Skarbu Państwa lub j.s.t.lub innych jednostek zaliczanych do sektora finansów publicznych oraz innych umów o podobnym charakterze</t>
  </si>
  <si>
    <t>2700</t>
  </si>
  <si>
    <t>6292</t>
  </si>
  <si>
    <t>0470</t>
  </si>
  <si>
    <t>0760</t>
  </si>
  <si>
    <t>0770</t>
  </si>
  <si>
    <t>2010</t>
  </si>
  <si>
    <t>0970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</si>
  <si>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</si>
  <si>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</si>
  <si>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</si>
  <si>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</si>
  <si>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</si>
  <si>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</si>
  <si>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</si>
  <si>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</si>
  <si>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</si>
  <si>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</si>
  <si>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</si>
  <si>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</si>
  <si>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</si>
  <si>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0920</t>
  </si>
  <si>
    <t>0480</t>
  </si>
  <si>
    <t>2030</t>
  </si>
  <si>
    <t>6260</t>
  </si>
  <si>
    <t>6290</t>
  </si>
  <si>
    <t>PLAN NA  2005  R</t>
  </si>
  <si>
    <t>75113</t>
  </si>
  <si>
    <t>Wybory do Parlamentu Europejskiego</t>
  </si>
  <si>
    <t>2033</t>
  </si>
  <si>
    <t>80146</t>
  </si>
  <si>
    <t>Dokształcanie i doskonalenie nauczycieli</t>
  </si>
  <si>
    <t>85212</t>
  </si>
  <si>
    <t>Świadczenia rodzinne oraz składki na ubezpieczenia emerytalne i rentowe z ubezpieczenia społecznego</t>
  </si>
  <si>
    <t>6310</t>
  </si>
  <si>
    <t>dotacje  celowe otrzymane z budżetu państwa na inwestycje i zakupy inwestycyjne z zakresu administracji rządowej oraz innych zadań zleconych gminom ustawami</t>
  </si>
  <si>
    <t>90002</t>
  </si>
  <si>
    <t>Gospodarka odpadami</t>
  </si>
  <si>
    <t>921</t>
  </si>
  <si>
    <t>KULTURA I OCHRONA DZIEDZICTWA NARODOWEGO</t>
  </si>
  <si>
    <t>92195</t>
  </si>
  <si>
    <t>0960</t>
  </si>
  <si>
    <t>otrzymane spadki,zapisy i darowizny w postaci pieniężnej</t>
  </si>
  <si>
    <t>wpływy z opłat za zarząd , użytkowanie i użytkowanie wieczyste nieruchomości</t>
  </si>
  <si>
    <t>wpływy z tytułu odpłatnego nabycia prawa własności oraz prawa użytkowania  wieczystego nieruchomości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</si>
  <si>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</si>
  <si>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</si>
  <si>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</si>
  <si>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</si>
  <si>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</si>
  <si>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</si>
  <si>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</si>
  <si>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</si>
  <si>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</si>
  <si>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</si>
  <si>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</si>
  <si>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</si>
  <si>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</si>
  <si>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</si>
  <si>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</si>
  <si>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</si>
  <si>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</si>
  <si>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</si>
  <si>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</si>
  <si>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</si>
  <si>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Do Uchwały Rady Gminy Biskupiec Nr XXVIII/166/05</t>
  </si>
  <si>
    <t>z dnia 27 stycznia 2005 roku</t>
  </si>
  <si>
    <t>75412</t>
  </si>
  <si>
    <t>Ochotnicze straże pożarne</t>
  </si>
  <si>
    <t>80104</t>
  </si>
  <si>
    <t>Przedszkola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</si>
</sst>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5"/>
  <sheetViews>
    <sheetView tabSelected="1" zoomScale="75" zoomScaleNormal="75" workbookViewId="0" topLeftCell="A110">
      <selection activeCell="F111" sqref="F111:H111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0" customWidth="1"/>
    <col min="7" max="7" width="13.875" style="0" customWidth="1"/>
    <col min="8" max="8" width="16.125" style="0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1" t="s">
        <v>191</v>
      </c>
      <c r="B2" s="81"/>
      <c r="C2" s="81"/>
      <c r="D2" s="81"/>
    </row>
    <row r="3" spans="1:4" ht="15.75">
      <c r="A3" s="81" t="s">
        <v>192</v>
      </c>
      <c r="B3" s="81"/>
      <c r="C3" s="81"/>
      <c r="D3" s="81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79" t="s">
        <v>2</v>
      </c>
      <c r="B6" s="79" t="s">
        <v>3</v>
      </c>
      <c r="C6" s="79" t="s">
        <v>4</v>
      </c>
      <c r="D6" s="79" t="s">
        <v>5</v>
      </c>
      <c r="E6" s="78" t="s">
        <v>152</v>
      </c>
      <c r="F6" s="76" t="s">
        <v>187</v>
      </c>
      <c r="G6" s="77"/>
      <c r="H6" s="57" t="s">
        <v>188</v>
      </c>
      <c r="I6" s="3"/>
    </row>
    <row r="7" spans="1:9" ht="12.75">
      <c r="A7" s="80"/>
      <c r="B7" s="80"/>
      <c r="C7" s="80"/>
      <c r="D7" s="80"/>
      <c r="E7" s="78"/>
      <c r="F7" s="23" t="s">
        <v>189</v>
      </c>
      <c r="G7" s="59" t="s">
        <v>190</v>
      </c>
      <c r="H7" s="58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59">
        <v>7</v>
      </c>
      <c r="H8" s="59">
        <v>8</v>
      </c>
      <c r="I8" s="2"/>
    </row>
    <row r="9" spans="1:9" ht="15.75">
      <c r="A9" s="13" t="s">
        <v>9</v>
      </c>
      <c r="B9" s="17"/>
      <c r="C9" s="20"/>
      <c r="D9" s="62" t="s">
        <v>6</v>
      </c>
      <c r="E9" s="8">
        <f>E10+E14</f>
        <v>5980072</v>
      </c>
      <c r="F9" s="67">
        <f>F10+F14</f>
        <v>1680000</v>
      </c>
      <c r="G9" s="66">
        <f>G10+G14</f>
        <v>0</v>
      </c>
      <c r="H9" s="66">
        <f>H10+H14</f>
        <v>7660072</v>
      </c>
      <c r="I9" s="2"/>
    </row>
    <row r="10" spans="1:9" s="33" customFormat="1" ht="15.75">
      <c r="A10" s="34"/>
      <c r="B10" s="34" t="s">
        <v>10</v>
      </c>
      <c r="C10" s="35"/>
      <c r="D10" s="60" t="s">
        <v>7</v>
      </c>
      <c r="E10" s="37">
        <f>SUM(E11:E13)</f>
        <v>5830072</v>
      </c>
      <c r="F10" s="64">
        <f>F11+F12+F13</f>
        <v>1680000</v>
      </c>
      <c r="G10" s="64">
        <f>G11+G12+G13</f>
        <v>0</v>
      </c>
      <c r="H10" s="64">
        <f>H11+H12+H13</f>
        <v>7510072</v>
      </c>
      <c r="I10" s="38"/>
    </row>
    <row r="11" spans="1:10" ht="30">
      <c r="A11" s="14"/>
      <c r="B11" s="14"/>
      <c r="C11" s="21">
        <v>6290</v>
      </c>
      <c r="D11" s="26" t="s">
        <v>8</v>
      </c>
      <c r="E11" s="5">
        <v>835890</v>
      </c>
      <c r="F11" s="72"/>
      <c r="G11" s="72"/>
      <c r="H11" s="72">
        <f>E11+F11-G11</f>
        <v>835890</v>
      </c>
      <c r="I11" s="2"/>
      <c r="J11" s="4"/>
    </row>
    <row r="12" spans="1:10" ht="30">
      <c r="A12" s="14"/>
      <c r="B12" s="14"/>
      <c r="C12" s="21">
        <v>6292</v>
      </c>
      <c r="D12" s="26" t="s">
        <v>75</v>
      </c>
      <c r="E12" s="5">
        <v>0</v>
      </c>
      <c r="F12" s="72">
        <v>1680000</v>
      </c>
      <c r="G12" s="72"/>
      <c r="H12" s="72">
        <f>E12+F12-G12</f>
        <v>1680000</v>
      </c>
      <c r="I12" s="2"/>
      <c r="J12" s="4"/>
    </row>
    <row r="13" spans="1:10" ht="30">
      <c r="A13" s="14"/>
      <c r="B13" s="14"/>
      <c r="C13" s="21">
        <v>6299</v>
      </c>
      <c r="D13" s="26" t="s">
        <v>75</v>
      </c>
      <c r="E13" s="5">
        <v>4994182</v>
      </c>
      <c r="F13" s="72"/>
      <c r="G13" s="72"/>
      <c r="H13" s="72">
        <f>E13+F13-G13</f>
        <v>4994182</v>
      </c>
      <c r="I13" s="2"/>
      <c r="J13" s="4"/>
    </row>
    <row r="14" spans="1:10" s="33" customFormat="1" ht="47.25">
      <c r="A14" s="34"/>
      <c r="B14" s="34" t="s">
        <v>185</v>
      </c>
      <c r="C14" s="35"/>
      <c r="D14" s="60" t="s">
        <v>186</v>
      </c>
      <c r="E14" s="37">
        <f>SUM(E15)</f>
        <v>150000</v>
      </c>
      <c r="F14" s="73"/>
      <c r="G14" s="73"/>
      <c r="H14" s="73">
        <f>H15</f>
        <v>150000</v>
      </c>
      <c r="I14" s="38"/>
      <c r="J14" s="39"/>
    </row>
    <row r="15" spans="1:9" ht="30">
      <c r="A15" s="14"/>
      <c r="B15" s="14"/>
      <c r="C15" s="14" t="s">
        <v>127</v>
      </c>
      <c r="D15" s="26" t="s">
        <v>171</v>
      </c>
      <c r="E15" s="5">
        <v>150000</v>
      </c>
      <c r="F15" s="72"/>
      <c r="G15" s="72"/>
      <c r="H15" s="72">
        <f>E15+F15-G15</f>
        <v>150000</v>
      </c>
      <c r="I15" s="2"/>
    </row>
    <row r="16" spans="1:9" ht="15.75">
      <c r="A16" s="13" t="s">
        <v>12</v>
      </c>
      <c r="B16" s="17"/>
      <c r="C16" s="17"/>
      <c r="D16" s="62" t="s">
        <v>13</v>
      </c>
      <c r="E16" s="8">
        <f>E17</f>
        <v>11000</v>
      </c>
      <c r="F16" s="63"/>
      <c r="G16" s="63"/>
      <c r="H16" s="66">
        <f>H17</f>
        <v>11000</v>
      </c>
      <c r="I16" s="2"/>
    </row>
    <row r="17" spans="1:9" s="33" customFormat="1" ht="15.75">
      <c r="A17" s="34"/>
      <c r="B17" s="34" t="s">
        <v>14</v>
      </c>
      <c r="C17" s="34"/>
      <c r="D17" s="60" t="s">
        <v>11</v>
      </c>
      <c r="E17" s="37">
        <f>E18</f>
        <v>11000</v>
      </c>
      <c r="F17" s="64"/>
      <c r="G17" s="64"/>
      <c r="H17" s="64">
        <f>H18</f>
        <v>11000</v>
      </c>
      <c r="I17" s="38"/>
    </row>
    <row r="18" spans="1:9" ht="75">
      <c r="A18" s="14"/>
      <c r="B18" s="14"/>
      <c r="C18" s="14" t="s">
        <v>125</v>
      </c>
      <c r="D18" s="26" t="s">
        <v>126</v>
      </c>
      <c r="E18" s="5">
        <v>11000</v>
      </c>
      <c r="F18" s="65"/>
      <c r="G18" s="65"/>
      <c r="H18" s="65">
        <f>E18+F18-G18</f>
        <v>11000</v>
      </c>
      <c r="I18" s="2"/>
    </row>
    <row r="19" spans="1:9" ht="15.75">
      <c r="A19" s="13" t="s">
        <v>15</v>
      </c>
      <c r="B19" s="17"/>
      <c r="C19" s="18"/>
      <c r="D19" s="62" t="s">
        <v>16</v>
      </c>
      <c r="E19" s="8">
        <f>E20</f>
        <v>8661373</v>
      </c>
      <c r="F19" s="66">
        <f>F20</f>
        <v>1246854</v>
      </c>
      <c r="G19" s="66">
        <f>G20</f>
        <v>510684</v>
      </c>
      <c r="H19" s="66">
        <f>H20</f>
        <v>9397543</v>
      </c>
      <c r="I19" s="2"/>
    </row>
    <row r="20" spans="1:9" s="33" customFormat="1" ht="15.75">
      <c r="A20" s="34"/>
      <c r="B20" s="34" t="s">
        <v>17</v>
      </c>
      <c r="C20" s="40"/>
      <c r="D20" s="60" t="s">
        <v>18</v>
      </c>
      <c r="E20" s="37">
        <f>E22++E21+E23</f>
        <v>8661373</v>
      </c>
      <c r="F20" s="64">
        <f>F21+F22+F23</f>
        <v>1246854</v>
      </c>
      <c r="G20" s="64">
        <f>G21+G22+G23</f>
        <v>510684</v>
      </c>
      <c r="H20" s="64">
        <f>H21+H22+H23</f>
        <v>9397543</v>
      </c>
      <c r="I20" s="38"/>
    </row>
    <row r="21" spans="1:9" ht="30">
      <c r="A21" s="14"/>
      <c r="B21" s="14"/>
      <c r="C21" s="14" t="s">
        <v>151</v>
      </c>
      <c r="D21" s="26" t="s">
        <v>8</v>
      </c>
      <c r="E21" s="5">
        <v>1018984</v>
      </c>
      <c r="F21" s="72"/>
      <c r="G21" s="72">
        <v>60081</v>
      </c>
      <c r="H21" s="72">
        <f>E21+F21-G21</f>
        <v>958903</v>
      </c>
      <c r="I21" s="2"/>
    </row>
    <row r="22" spans="1:9" ht="30">
      <c r="A22" s="14"/>
      <c r="B22" s="14"/>
      <c r="C22" s="14" t="s">
        <v>128</v>
      </c>
      <c r="D22" s="26" t="s">
        <v>8</v>
      </c>
      <c r="E22" s="5"/>
      <c r="F22" s="72">
        <v>1246854</v>
      </c>
      <c r="G22" s="72"/>
      <c r="H22" s="72">
        <f>E22+F22-G22</f>
        <v>1246854</v>
      </c>
      <c r="I22" s="2"/>
    </row>
    <row r="23" spans="1:9" ht="30">
      <c r="A23" s="14"/>
      <c r="B23" s="14"/>
      <c r="C23" s="14" t="s">
        <v>173</v>
      </c>
      <c r="D23" s="26" t="s">
        <v>8</v>
      </c>
      <c r="E23" s="5">
        <v>7642389</v>
      </c>
      <c r="F23" s="72"/>
      <c r="G23" s="72">
        <v>450603</v>
      </c>
      <c r="H23" s="72">
        <f>E23+F23-G23</f>
        <v>7191786</v>
      </c>
      <c r="I23" s="2"/>
    </row>
    <row r="24" spans="1:9" ht="15.75">
      <c r="A24" s="13" t="s">
        <v>19</v>
      </c>
      <c r="B24" s="17"/>
      <c r="C24" s="20"/>
      <c r="D24" s="62" t="s">
        <v>20</v>
      </c>
      <c r="E24" s="8">
        <f>E25</f>
        <v>145309</v>
      </c>
      <c r="F24" s="66">
        <f>F25</f>
        <v>0</v>
      </c>
      <c r="G24" s="66">
        <f>G25</f>
        <v>0</v>
      </c>
      <c r="H24" s="66">
        <f>H25</f>
        <v>145309</v>
      </c>
      <c r="I24" s="2"/>
    </row>
    <row r="25" spans="1:8" s="33" customFormat="1" ht="20.25" customHeight="1">
      <c r="A25" s="34"/>
      <c r="B25" s="34" t="s">
        <v>21</v>
      </c>
      <c r="C25" s="35"/>
      <c r="D25" s="60" t="s">
        <v>22</v>
      </c>
      <c r="E25" s="37">
        <f>E26+E27+E28+E29</f>
        <v>145309</v>
      </c>
      <c r="F25" s="64">
        <f>F26+F27+F28+F29</f>
        <v>0</v>
      </c>
      <c r="G25" s="64">
        <f>G26+G27+G28+G29</f>
        <v>0</v>
      </c>
      <c r="H25" s="64">
        <f>H26+H27+H28++H29</f>
        <v>145309</v>
      </c>
    </row>
    <row r="26" spans="1:8" ht="30">
      <c r="A26" s="14"/>
      <c r="B26" s="14"/>
      <c r="C26" s="14" t="s">
        <v>129</v>
      </c>
      <c r="D26" s="26" t="s">
        <v>169</v>
      </c>
      <c r="E26" s="5"/>
      <c r="F26" s="65"/>
      <c r="G26" s="65"/>
      <c r="H26" s="65">
        <f>E26+F26-G26</f>
        <v>0</v>
      </c>
    </row>
    <row r="27" spans="1:8" ht="75">
      <c r="A27" s="14"/>
      <c r="B27" s="14"/>
      <c r="C27" s="14" t="s">
        <v>125</v>
      </c>
      <c r="D27" s="26" t="s">
        <v>109</v>
      </c>
      <c r="E27" s="5">
        <v>124309</v>
      </c>
      <c r="F27" s="72"/>
      <c r="G27" s="72"/>
      <c r="H27" s="72">
        <f>E27+F27-G27</f>
        <v>124309</v>
      </c>
    </row>
    <row r="28" spans="1:8" ht="45">
      <c r="A28" s="14"/>
      <c r="B28" s="14"/>
      <c r="C28" s="14" t="s">
        <v>130</v>
      </c>
      <c r="D28" s="26" t="s">
        <v>97</v>
      </c>
      <c r="E28" s="5"/>
      <c r="F28" s="72"/>
      <c r="G28" s="72"/>
      <c r="H28" s="72">
        <f>E28+F28-G28</f>
        <v>0</v>
      </c>
    </row>
    <row r="29" spans="1:8" ht="45">
      <c r="A29" s="14"/>
      <c r="B29" s="14"/>
      <c r="C29" s="14" t="s">
        <v>131</v>
      </c>
      <c r="D29" s="26" t="s">
        <v>170</v>
      </c>
      <c r="E29" s="5">
        <v>21000</v>
      </c>
      <c r="F29" s="72"/>
      <c r="G29" s="72"/>
      <c r="H29" s="72">
        <f>E29+F29--G29</f>
        <v>21000</v>
      </c>
    </row>
    <row r="30" spans="1:8" ht="15.75">
      <c r="A30" s="13" t="s">
        <v>23</v>
      </c>
      <c r="B30" s="17"/>
      <c r="C30" s="17"/>
      <c r="D30" s="62" t="s">
        <v>24</v>
      </c>
      <c r="E30" s="8">
        <f>E31+E33</f>
        <v>87575</v>
      </c>
      <c r="F30" s="66">
        <f>F31+F33</f>
        <v>0</v>
      </c>
      <c r="G30" s="66">
        <f>G31+G33</f>
        <v>0</v>
      </c>
      <c r="H30" s="66">
        <f>H31+H33</f>
        <v>87575</v>
      </c>
    </row>
    <row r="31" spans="1:8" s="33" customFormat="1" ht="15.75">
      <c r="A31" s="34"/>
      <c r="B31" s="34" t="s">
        <v>25</v>
      </c>
      <c r="C31" s="34"/>
      <c r="D31" s="60" t="s">
        <v>26</v>
      </c>
      <c r="E31" s="37">
        <f>E32</f>
        <v>87575</v>
      </c>
      <c r="F31" s="64">
        <f>F32</f>
        <v>0</v>
      </c>
      <c r="G31" s="64">
        <f>G32</f>
        <v>0</v>
      </c>
      <c r="H31" s="64">
        <f>H32</f>
        <v>87575</v>
      </c>
    </row>
    <row r="32" spans="1:8" ht="60">
      <c r="A32" s="14"/>
      <c r="B32" s="14"/>
      <c r="C32" s="14" t="s">
        <v>132</v>
      </c>
      <c r="D32" s="26" t="s">
        <v>27</v>
      </c>
      <c r="E32" s="5">
        <v>87575</v>
      </c>
      <c r="F32" s="72"/>
      <c r="G32" s="72"/>
      <c r="H32" s="72">
        <f>E32+F32-G32</f>
        <v>87575</v>
      </c>
    </row>
    <row r="33" spans="1:8" s="33" customFormat="1" ht="15.75">
      <c r="A33" s="34"/>
      <c r="B33" s="34" t="s">
        <v>28</v>
      </c>
      <c r="C33" s="34"/>
      <c r="D33" s="60" t="s">
        <v>29</v>
      </c>
      <c r="E33" s="37"/>
      <c r="F33" s="73"/>
      <c r="G33" s="73"/>
      <c r="H33" s="73"/>
    </row>
    <row r="34" spans="1:8" ht="15">
      <c r="A34" s="14"/>
      <c r="B34" s="14"/>
      <c r="C34" s="14" t="s">
        <v>133</v>
      </c>
      <c r="D34" s="26" t="s">
        <v>100</v>
      </c>
      <c r="E34" s="5"/>
      <c r="F34" s="72"/>
      <c r="G34" s="72"/>
      <c r="H34" s="72"/>
    </row>
    <row r="35" spans="1:8" ht="30">
      <c r="A35" s="14"/>
      <c r="B35" s="14"/>
      <c r="C35" s="14" t="s">
        <v>127</v>
      </c>
      <c r="D35" s="26" t="s">
        <v>171</v>
      </c>
      <c r="E35" s="5"/>
      <c r="F35" s="72"/>
      <c r="G35" s="72"/>
      <c r="H35" s="72"/>
    </row>
    <row r="36" spans="1:8" ht="47.25">
      <c r="A36" s="13" t="s">
        <v>30</v>
      </c>
      <c r="B36" s="17"/>
      <c r="C36" s="17"/>
      <c r="D36" s="62" t="s">
        <v>31</v>
      </c>
      <c r="E36" s="8">
        <f>E37+E39</f>
        <v>1500</v>
      </c>
      <c r="F36" s="74"/>
      <c r="G36" s="74"/>
      <c r="H36" s="75">
        <f>H37</f>
        <v>1500</v>
      </c>
    </row>
    <row r="37" spans="1:8" s="33" customFormat="1" ht="31.5">
      <c r="A37" s="34"/>
      <c r="B37" s="34" t="s">
        <v>32</v>
      </c>
      <c r="C37" s="34"/>
      <c r="D37" s="60" t="s">
        <v>33</v>
      </c>
      <c r="E37" s="37">
        <f>E38</f>
        <v>1500</v>
      </c>
      <c r="F37" s="73"/>
      <c r="G37" s="73"/>
      <c r="H37" s="73">
        <f>H38</f>
        <v>1500</v>
      </c>
    </row>
    <row r="38" spans="1:8" ht="60">
      <c r="A38" s="14"/>
      <c r="B38" s="14"/>
      <c r="C38" s="14" t="s">
        <v>132</v>
      </c>
      <c r="D38" s="26" t="s">
        <v>27</v>
      </c>
      <c r="E38" s="5">
        <v>1500</v>
      </c>
      <c r="F38" s="72"/>
      <c r="G38" s="72"/>
      <c r="H38" s="72">
        <f>E38++F38-G38</f>
        <v>1500</v>
      </c>
    </row>
    <row r="39" spans="1:8" s="33" customFormat="1" ht="15.75" hidden="1">
      <c r="A39" s="34"/>
      <c r="B39" s="34" t="s">
        <v>153</v>
      </c>
      <c r="C39" s="34"/>
      <c r="D39" s="36" t="s">
        <v>154</v>
      </c>
      <c r="E39" s="37"/>
      <c r="F39" s="73"/>
      <c r="G39" s="73"/>
      <c r="H39" s="73"/>
    </row>
    <row r="40" spans="1:8" ht="60" hidden="1">
      <c r="A40" s="14"/>
      <c r="B40" s="14"/>
      <c r="C40" s="14" t="s">
        <v>132</v>
      </c>
      <c r="D40" s="26" t="s">
        <v>27</v>
      </c>
      <c r="E40" s="5"/>
      <c r="F40" s="72"/>
      <c r="G40" s="72"/>
      <c r="H40" s="72"/>
    </row>
    <row r="41" spans="1:8" ht="31.5">
      <c r="A41" s="13" t="s">
        <v>34</v>
      </c>
      <c r="B41" s="17"/>
      <c r="C41" s="17"/>
      <c r="D41" s="62" t="s">
        <v>35</v>
      </c>
      <c r="E41" s="8">
        <f>E44</f>
        <v>1000</v>
      </c>
      <c r="F41" s="75">
        <f>F42+F44</f>
        <v>550000</v>
      </c>
      <c r="G41" s="75">
        <f>G42+G44</f>
        <v>0</v>
      </c>
      <c r="H41" s="75">
        <f>H42+H44</f>
        <v>551000</v>
      </c>
    </row>
    <row r="42" spans="1:8" ht="15.75">
      <c r="A42" s="49"/>
      <c r="B42" s="49" t="s">
        <v>193</v>
      </c>
      <c r="C42" s="19"/>
      <c r="D42" s="61" t="s">
        <v>194</v>
      </c>
      <c r="E42" s="29"/>
      <c r="F42" s="68">
        <f>F43</f>
        <v>550000</v>
      </c>
      <c r="G42" s="68"/>
      <c r="H42" s="69">
        <f>H43</f>
        <v>550000</v>
      </c>
    </row>
    <row r="43" spans="1:8" ht="36.75" customHeight="1">
      <c r="A43" s="49"/>
      <c r="B43" s="19"/>
      <c r="C43" s="19" t="s">
        <v>151</v>
      </c>
      <c r="D43" s="26" t="s">
        <v>8</v>
      </c>
      <c r="E43" s="29"/>
      <c r="F43" s="68">
        <v>550000</v>
      </c>
      <c r="G43" s="68"/>
      <c r="H43" s="68">
        <f>E43+F43-G43</f>
        <v>550000</v>
      </c>
    </row>
    <row r="44" spans="1:8" s="33" customFormat="1" ht="15.75">
      <c r="A44" s="34"/>
      <c r="B44" s="34" t="s">
        <v>174</v>
      </c>
      <c r="C44" s="34"/>
      <c r="D44" s="60" t="s">
        <v>175</v>
      </c>
      <c r="E44" s="37">
        <f>E45</f>
        <v>1000</v>
      </c>
      <c r="F44" s="64"/>
      <c r="G44" s="64"/>
      <c r="H44" s="64">
        <f>H45</f>
        <v>1000</v>
      </c>
    </row>
    <row r="45" spans="1:8" ht="60">
      <c r="A45" s="14"/>
      <c r="B45" s="14"/>
      <c r="C45" s="14" t="s">
        <v>132</v>
      </c>
      <c r="D45" s="26" t="s">
        <v>27</v>
      </c>
      <c r="E45" s="5">
        <v>1000</v>
      </c>
      <c r="F45" s="72"/>
      <c r="G45" s="72"/>
      <c r="H45" s="72">
        <f>E45+F45-G45</f>
        <v>1000</v>
      </c>
    </row>
    <row r="46" spans="1:8" ht="63.75" customHeight="1">
      <c r="A46" s="13" t="s">
        <v>36</v>
      </c>
      <c r="B46" s="17"/>
      <c r="C46" s="17"/>
      <c r="D46" s="62" t="s">
        <v>110</v>
      </c>
      <c r="E46" s="8">
        <f>E47+E49++E71+E73+E75+E60</f>
        <v>4082223</v>
      </c>
      <c r="F46" s="75">
        <f>F47+F60+F71+F73+F75</f>
        <v>7265</v>
      </c>
      <c r="G46" s="75">
        <f>G47+G60+G71+G73+G75</f>
        <v>0</v>
      </c>
      <c r="H46" s="75">
        <f>H47+H60+H71++H75+H49+H73</f>
        <v>4089488</v>
      </c>
    </row>
    <row r="47" spans="1:8" s="33" customFormat="1" ht="31.5">
      <c r="A47" s="34"/>
      <c r="B47" s="34" t="s">
        <v>37</v>
      </c>
      <c r="C47" s="34"/>
      <c r="D47" s="60" t="s">
        <v>38</v>
      </c>
      <c r="E47" s="37">
        <f>E48</f>
        <v>5540</v>
      </c>
      <c r="F47" s="73"/>
      <c r="G47" s="73"/>
      <c r="H47" s="73">
        <f>H48</f>
        <v>5540</v>
      </c>
    </row>
    <row r="48" spans="1:8" ht="30">
      <c r="A48" s="14"/>
      <c r="B48" s="14"/>
      <c r="C48" s="14" t="s">
        <v>134</v>
      </c>
      <c r="D48" s="26" t="s">
        <v>39</v>
      </c>
      <c r="E48" s="5">
        <v>5540</v>
      </c>
      <c r="F48" s="72"/>
      <c r="G48" s="72"/>
      <c r="H48" s="72">
        <f>E48+F48-G48</f>
        <v>5540</v>
      </c>
    </row>
    <row r="49" spans="1:8" s="33" customFormat="1" ht="59.25" customHeight="1">
      <c r="A49" s="34"/>
      <c r="B49" s="34" t="s">
        <v>40</v>
      </c>
      <c r="C49" s="40"/>
      <c r="D49" s="60" t="s">
        <v>182</v>
      </c>
      <c r="E49" s="37">
        <f>E50++E51++E52++E53+++E54+E55+E56+E57++E58+++E59</f>
        <v>864121</v>
      </c>
      <c r="F49" s="73">
        <f>F50+F51+F52+F53+F54+F55+F56+F57+F58+F59</f>
        <v>0</v>
      </c>
      <c r="G49" s="73">
        <f>G50+G51+G52+G53+G54+G55+G56+G57+G58+G59</f>
        <v>0</v>
      </c>
      <c r="H49" s="73">
        <f>H50+H51+H52+H53+H54+H55+H56+H57+H58+H59</f>
        <v>864121</v>
      </c>
    </row>
    <row r="50" spans="1:8" ht="15">
      <c r="A50" s="14"/>
      <c r="B50" s="14"/>
      <c r="C50" s="14" t="s">
        <v>135</v>
      </c>
      <c r="D50" s="26" t="s">
        <v>41</v>
      </c>
      <c r="E50" s="5">
        <v>612850</v>
      </c>
      <c r="F50" s="65"/>
      <c r="G50" s="65"/>
      <c r="H50" s="65">
        <f>E50+F50-G50</f>
        <v>612850</v>
      </c>
    </row>
    <row r="51" spans="1:8" ht="15">
      <c r="A51" s="14"/>
      <c r="B51" s="14"/>
      <c r="C51" s="14" t="s">
        <v>136</v>
      </c>
      <c r="D51" s="26" t="s">
        <v>42</v>
      </c>
      <c r="E51" s="5">
        <v>118121</v>
      </c>
      <c r="F51" s="65"/>
      <c r="G51" s="65"/>
      <c r="H51" s="65">
        <f>E51+F51-G51</f>
        <v>118121</v>
      </c>
    </row>
    <row r="52" spans="1:8" ht="15">
      <c r="A52" s="14"/>
      <c r="B52" s="14"/>
      <c r="C52" s="14" t="s">
        <v>137</v>
      </c>
      <c r="D52" s="26" t="s">
        <v>43</v>
      </c>
      <c r="E52" s="5">
        <v>95000</v>
      </c>
      <c r="F52" s="65"/>
      <c r="G52" s="65"/>
      <c r="H52" s="65">
        <f>E52+F52-G52</f>
        <v>95000</v>
      </c>
    </row>
    <row r="53" spans="1:8" ht="15">
      <c r="A53" s="14"/>
      <c r="B53" s="14"/>
      <c r="C53" s="14" t="s">
        <v>138</v>
      </c>
      <c r="D53" s="26" t="s">
        <v>44</v>
      </c>
      <c r="E53" s="5">
        <v>9150</v>
      </c>
      <c r="F53" s="65"/>
      <c r="G53" s="65"/>
      <c r="H53" s="65">
        <f>E53+F53+G53</f>
        <v>9150</v>
      </c>
    </row>
    <row r="54" spans="1:8" ht="15">
      <c r="A54" s="14"/>
      <c r="B54" s="14"/>
      <c r="C54" s="14" t="s">
        <v>139</v>
      </c>
      <c r="D54" s="26" t="s">
        <v>46</v>
      </c>
      <c r="E54" s="5"/>
      <c r="F54" s="65"/>
      <c r="G54" s="65"/>
      <c r="H54" s="65">
        <f aca="true" t="shared" si="0" ref="H54:H59">E54+F54-G54</f>
        <v>0</v>
      </c>
    </row>
    <row r="55" spans="1:8" ht="15">
      <c r="A55" s="14"/>
      <c r="B55" s="14"/>
      <c r="C55" s="14" t="s">
        <v>111</v>
      </c>
      <c r="D55" s="26" t="s">
        <v>47</v>
      </c>
      <c r="E55" s="5"/>
      <c r="F55" s="65"/>
      <c r="G55" s="65"/>
      <c r="H55" s="65">
        <f t="shared" si="0"/>
        <v>0</v>
      </c>
    </row>
    <row r="56" spans="1:8" ht="30">
      <c r="A56" s="14"/>
      <c r="B56" s="14"/>
      <c r="C56" s="14" t="s">
        <v>112</v>
      </c>
      <c r="D56" s="26" t="s">
        <v>98</v>
      </c>
      <c r="E56" s="5"/>
      <c r="F56" s="65"/>
      <c r="G56" s="65"/>
      <c r="H56" s="65">
        <f t="shared" si="0"/>
        <v>0</v>
      </c>
    </row>
    <row r="57" spans="1:8" ht="45">
      <c r="A57" s="14"/>
      <c r="B57" s="14"/>
      <c r="C57" s="14" t="s">
        <v>140</v>
      </c>
      <c r="D57" s="26" t="s">
        <v>107</v>
      </c>
      <c r="E57" s="5">
        <v>2400</v>
      </c>
      <c r="F57" s="72"/>
      <c r="G57" s="72"/>
      <c r="H57" s="72">
        <f t="shared" si="0"/>
        <v>2400</v>
      </c>
    </row>
    <row r="58" spans="1:8" ht="15">
      <c r="A58" s="14"/>
      <c r="B58" s="14"/>
      <c r="C58" s="14" t="s">
        <v>141</v>
      </c>
      <c r="D58" s="26" t="s">
        <v>45</v>
      </c>
      <c r="E58" s="5">
        <v>26600</v>
      </c>
      <c r="F58" s="65"/>
      <c r="G58" s="65"/>
      <c r="H58" s="65">
        <f t="shared" si="0"/>
        <v>26600</v>
      </c>
    </row>
    <row r="59" spans="1:8" ht="30">
      <c r="A59" s="14"/>
      <c r="B59" s="14"/>
      <c r="C59" s="14" t="s">
        <v>142</v>
      </c>
      <c r="D59" s="26" t="s">
        <v>108</v>
      </c>
      <c r="E59" s="5"/>
      <c r="F59" s="65"/>
      <c r="G59" s="65"/>
      <c r="H59" s="65">
        <f t="shared" si="0"/>
        <v>0</v>
      </c>
    </row>
    <row r="60" spans="1:8" s="33" customFormat="1" ht="59.25" customHeight="1">
      <c r="A60" s="34"/>
      <c r="B60" s="34" t="s">
        <v>183</v>
      </c>
      <c r="C60" s="34"/>
      <c r="D60" s="60" t="s">
        <v>184</v>
      </c>
      <c r="E60" s="37">
        <f>SUM(E61:E70)</f>
        <v>2052310</v>
      </c>
      <c r="F60" s="73">
        <f>F61+F62+F63+F64+F65+F66+F67+F68+F69+F70</f>
        <v>0</v>
      </c>
      <c r="G60" s="73">
        <f>G61+G62+G63+G64+G65++++G66++G67++G68+G69++++++G70</f>
        <v>0</v>
      </c>
      <c r="H60" s="73">
        <f>H61+H62+H63+H64+H65++H66+H67+H68+H69+H70</f>
        <v>2052310</v>
      </c>
    </row>
    <row r="61" spans="1:8" ht="15.75" customHeight="1">
      <c r="A61" s="14"/>
      <c r="B61" s="14"/>
      <c r="C61" s="14" t="s">
        <v>135</v>
      </c>
      <c r="D61" s="26" t="s">
        <v>41</v>
      </c>
      <c r="E61" s="5">
        <v>1138150</v>
      </c>
      <c r="F61" s="65"/>
      <c r="G61" s="65"/>
      <c r="H61" s="65">
        <f aca="true" t="shared" si="1" ref="H61:H70">E61+F61-G61</f>
        <v>1138150</v>
      </c>
    </row>
    <row r="62" spans="1:8" ht="17.25" customHeight="1">
      <c r="A62" s="14"/>
      <c r="B62" s="14"/>
      <c r="C62" s="14" t="s">
        <v>136</v>
      </c>
      <c r="D62" s="26" t="s">
        <v>42</v>
      </c>
      <c r="E62" s="5">
        <v>701592</v>
      </c>
      <c r="F62" s="65"/>
      <c r="G62" s="65"/>
      <c r="H62" s="65">
        <f t="shared" si="1"/>
        <v>701592</v>
      </c>
    </row>
    <row r="63" spans="1:8" ht="17.25" customHeight="1">
      <c r="A63" s="14"/>
      <c r="B63" s="14"/>
      <c r="C63" s="14" t="s">
        <v>137</v>
      </c>
      <c r="D63" s="26" t="s">
        <v>43</v>
      </c>
      <c r="E63" s="5">
        <v>3800</v>
      </c>
      <c r="F63" s="65"/>
      <c r="G63" s="65"/>
      <c r="H63" s="65">
        <f t="shared" si="1"/>
        <v>3800</v>
      </c>
    </row>
    <row r="64" spans="1:8" ht="17.25" customHeight="1">
      <c r="A64" s="14"/>
      <c r="B64" s="14"/>
      <c r="C64" s="14" t="s">
        <v>138</v>
      </c>
      <c r="D64" s="26" t="s">
        <v>44</v>
      </c>
      <c r="E64" s="5">
        <v>88550</v>
      </c>
      <c r="F64" s="65"/>
      <c r="G64" s="65"/>
      <c r="H64" s="65">
        <f t="shared" si="1"/>
        <v>88550</v>
      </c>
    </row>
    <row r="65" spans="1:8" ht="17.25" customHeight="1">
      <c r="A65" s="14"/>
      <c r="B65" s="14"/>
      <c r="C65" s="14" t="s">
        <v>139</v>
      </c>
      <c r="D65" s="26" t="s">
        <v>46</v>
      </c>
      <c r="E65" s="5">
        <v>2150</v>
      </c>
      <c r="F65" s="65"/>
      <c r="G65" s="65"/>
      <c r="H65" s="65">
        <f t="shared" si="1"/>
        <v>2150</v>
      </c>
    </row>
    <row r="66" spans="1:8" ht="17.25" customHeight="1">
      <c r="A66" s="14"/>
      <c r="B66" s="14"/>
      <c r="C66" s="14" t="s">
        <v>111</v>
      </c>
      <c r="D66" s="26" t="s">
        <v>47</v>
      </c>
      <c r="E66" s="5">
        <v>56000</v>
      </c>
      <c r="F66" s="65"/>
      <c r="G66" s="65"/>
      <c r="H66" s="65">
        <f t="shared" si="1"/>
        <v>56000</v>
      </c>
    </row>
    <row r="67" spans="1:8" ht="30">
      <c r="A67" s="14"/>
      <c r="B67" s="14"/>
      <c r="C67" s="14" t="s">
        <v>112</v>
      </c>
      <c r="D67" s="26" t="s">
        <v>98</v>
      </c>
      <c r="E67" s="5">
        <v>10000</v>
      </c>
      <c r="F67" s="72"/>
      <c r="G67" s="72"/>
      <c r="H67" s="72">
        <f t="shared" si="1"/>
        <v>10000</v>
      </c>
    </row>
    <row r="68" spans="1:8" ht="45">
      <c r="A68" s="14"/>
      <c r="B68" s="14"/>
      <c r="C68" s="14" t="s">
        <v>140</v>
      </c>
      <c r="D68" s="26" t="s">
        <v>107</v>
      </c>
      <c r="E68" s="5">
        <v>668</v>
      </c>
      <c r="F68" s="72"/>
      <c r="G68" s="72"/>
      <c r="H68" s="72">
        <f t="shared" si="1"/>
        <v>668</v>
      </c>
    </row>
    <row r="69" spans="1:8" ht="15">
      <c r="A69" s="14"/>
      <c r="B69" s="14"/>
      <c r="C69" s="14" t="s">
        <v>141</v>
      </c>
      <c r="D69" s="26" t="s">
        <v>45</v>
      </c>
      <c r="E69" s="5">
        <v>51400</v>
      </c>
      <c r="F69" s="65"/>
      <c r="G69" s="65"/>
      <c r="H69" s="65">
        <f t="shared" si="1"/>
        <v>51400</v>
      </c>
    </row>
    <row r="70" spans="1:8" ht="30">
      <c r="A70" s="14"/>
      <c r="B70" s="14"/>
      <c r="C70" s="14" t="s">
        <v>142</v>
      </c>
      <c r="D70" s="26" t="s">
        <v>108</v>
      </c>
      <c r="E70" s="5"/>
      <c r="F70" s="65"/>
      <c r="G70" s="65"/>
      <c r="H70" s="65">
        <f t="shared" si="1"/>
        <v>0</v>
      </c>
    </row>
    <row r="71" spans="1:8" s="33" customFormat="1" ht="47.25">
      <c r="A71" s="34"/>
      <c r="B71" s="34" t="s">
        <v>48</v>
      </c>
      <c r="C71" s="34"/>
      <c r="D71" s="60" t="s">
        <v>49</v>
      </c>
      <c r="E71" s="37">
        <f>E72</f>
        <v>64510</v>
      </c>
      <c r="F71" s="73"/>
      <c r="G71" s="73"/>
      <c r="H71" s="73">
        <f>H72</f>
        <v>64510</v>
      </c>
    </row>
    <row r="72" spans="1:8" ht="15">
      <c r="A72" s="14"/>
      <c r="B72" s="14"/>
      <c r="C72" s="14" t="s">
        <v>143</v>
      </c>
      <c r="D72" s="26" t="s">
        <v>50</v>
      </c>
      <c r="E72" s="5">
        <v>64510</v>
      </c>
      <c r="F72" s="65"/>
      <c r="G72" s="65"/>
      <c r="H72" s="65">
        <f>E72+F72---G72</f>
        <v>64510</v>
      </c>
    </row>
    <row r="73" spans="1:8" s="33" customFormat="1" ht="15.75">
      <c r="A73" s="34"/>
      <c r="B73" s="34" t="s">
        <v>51</v>
      </c>
      <c r="C73" s="34"/>
      <c r="D73" s="60" t="s">
        <v>52</v>
      </c>
      <c r="E73" s="37">
        <f>E74</f>
        <v>9590</v>
      </c>
      <c r="F73" s="64"/>
      <c r="G73" s="64"/>
      <c r="H73" s="64">
        <f>H74</f>
        <v>9590</v>
      </c>
    </row>
    <row r="74" spans="1:8" ht="15">
      <c r="A74" s="14"/>
      <c r="B74" s="14"/>
      <c r="C74" s="14" t="s">
        <v>144</v>
      </c>
      <c r="D74" s="26" t="s">
        <v>53</v>
      </c>
      <c r="E74" s="5">
        <v>9590</v>
      </c>
      <c r="F74" s="65"/>
      <c r="G74" s="65"/>
      <c r="H74" s="65">
        <f>E74+F74-G74</f>
        <v>9590</v>
      </c>
    </row>
    <row r="75" spans="1:8" s="33" customFormat="1" ht="31.5">
      <c r="A75" s="34"/>
      <c r="B75" s="34" t="s">
        <v>54</v>
      </c>
      <c r="C75" s="34"/>
      <c r="D75" s="60" t="s">
        <v>55</v>
      </c>
      <c r="E75" s="37">
        <f>E76+E77</f>
        <v>1086152</v>
      </c>
      <c r="F75" s="73">
        <f>F76+F77</f>
        <v>7265</v>
      </c>
      <c r="G75" s="73"/>
      <c r="H75" s="73">
        <f>H76+H77</f>
        <v>1093417</v>
      </c>
    </row>
    <row r="76" spans="1:8" ht="15">
      <c r="A76" s="14"/>
      <c r="B76" s="14"/>
      <c r="C76" s="14" t="s">
        <v>145</v>
      </c>
      <c r="D76" s="26" t="s">
        <v>56</v>
      </c>
      <c r="E76" s="5">
        <v>1084852</v>
      </c>
      <c r="F76" s="65">
        <v>7265</v>
      </c>
      <c r="G76" s="65"/>
      <c r="H76" s="65">
        <f>E76+F76-G76</f>
        <v>1092117</v>
      </c>
    </row>
    <row r="77" spans="1:8" ht="18" customHeight="1">
      <c r="A77" s="14"/>
      <c r="B77" s="14"/>
      <c r="C77" s="14" t="s">
        <v>146</v>
      </c>
      <c r="D77" s="26" t="s">
        <v>57</v>
      </c>
      <c r="E77" s="5">
        <v>1300</v>
      </c>
      <c r="F77" s="65"/>
      <c r="G77" s="65"/>
      <c r="H77" s="65">
        <f>E77+F77-G77</f>
        <v>1300</v>
      </c>
    </row>
    <row r="78" spans="1:8" ht="15.75">
      <c r="A78" s="13" t="s">
        <v>58</v>
      </c>
      <c r="B78" s="17"/>
      <c r="C78" s="18"/>
      <c r="D78" s="62" t="s">
        <v>59</v>
      </c>
      <c r="E78" s="8">
        <f>E79++E83+E85</f>
        <v>9566692</v>
      </c>
      <c r="F78" s="66">
        <f>F79+F83+F85</f>
        <v>541216</v>
      </c>
      <c r="G78" s="66">
        <f>G79++G83+G85</f>
        <v>0</v>
      </c>
      <c r="H78" s="66">
        <f>H79+H83+H85</f>
        <v>10107908</v>
      </c>
    </row>
    <row r="79" spans="1:8" s="33" customFormat="1" ht="31.5">
      <c r="A79" s="34"/>
      <c r="B79" s="34" t="s">
        <v>60</v>
      </c>
      <c r="C79" s="40"/>
      <c r="D79" s="60" t="s">
        <v>61</v>
      </c>
      <c r="E79" s="37">
        <f>E80</f>
        <v>6392353</v>
      </c>
      <c r="F79" s="73">
        <f>F80</f>
        <v>541216</v>
      </c>
      <c r="G79" s="73"/>
      <c r="H79" s="73">
        <f>H80</f>
        <v>6933569</v>
      </c>
    </row>
    <row r="80" spans="1:8" ht="15">
      <c r="A80" s="14"/>
      <c r="B80" s="14"/>
      <c r="C80" s="14" t="s">
        <v>115</v>
      </c>
      <c r="D80" s="26" t="s">
        <v>62</v>
      </c>
      <c r="E80" s="5">
        <v>6392353</v>
      </c>
      <c r="F80" s="65">
        <v>541216</v>
      </c>
      <c r="G80" s="65"/>
      <c r="H80" s="65">
        <f>E80+F80-G80</f>
        <v>6933569</v>
      </c>
    </row>
    <row r="81" spans="1:8" s="33" customFormat="1" ht="15.75" hidden="1">
      <c r="A81" s="34"/>
      <c r="B81" s="34"/>
      <c r="C81" s="34"/>
      <c r="D81" s="60"/>
      <c r="E81" s="37"/>
      <c r="F81" s="64"/>
      <c r="G81" s="64"/>
      <c r="H81" s="64"/>
    </row>
    <row r="82" spans="1:8" ht="15" hidden="1">
      <c r="A82" s="14"/>
      <c r="B82" s="14"/>
      <c r="C82" s="14"/>
      <c r="D82" s="26"/>
      <c r="E82" s="5"/>
      <c r="F82" s="65"/>
      <c r="G82" s="65"/>
      <c r="H82" s="65"/>
    </row>
    <row r="83" spans="1:8" s="33" customFormat="1" ht="31.5">
      <c r="A83" s="34"/>
      <c r="B83" s="34" t="s">
        <v>113</v>
      </c>
      <c r="C83" s="34"/>
      <c r="D83" s="60" t="s">
        <v>114</v>
      </c>
      <c r="E83" s="37">
        <f>E84</f>
        <v>3170339</v>
      </c>
      <c r="F83" s="73"/>
      <c r="G83" s="73"/>
      <c r="H83" s="73">
        <f>H84</f>
        <v>3170339</v>
      </c>
    </row>
    <row r="84" spans="1:8" ht="15">
      <c r="A84" s="14"/>
      <c r="B84" s="14"/>
      <c r="C84" s="14" t="s">
        <v>115</v>
      </c>
      <c r="D84" s="26" t="s">
        <v>62</v>
      </c>
      <c r="E84" s="5">
        <v>3170339</v>
      </c>
      <c r="F84" s="65"/>
      <c r="G84" s="65"/>
      <c r="H84" s="65">
        <f>E84+F84-G84</f>
        <v>3170339</v>
      </c>
    </row>
    <row r="85" spans="1:8" s="33" customFormat="1" ht="15.75">
      <c r="A85" s="34"/>
      <c r="B85" s="34" t="s">
        <v>63</v>
      </c>
      <c r="C85" s="34"/>
      <c r="D85" s="60" t="s">
        <v>64</v>
      </c>
      <c r="E85" s="37">
        <f>E86</f>
        <v>4000</v>
      </c>
      <c r="F85" s="64"/>
      <c r="G85" s="64"/>
      <c r="H85" s="64">
        <f>H86</f>
        <v>4000</v>
      </c>
    </row>
    <row r="86" spans="1:8" ht="15">
      <c r="A86" s="14"/>
      <c r="B86" s="14"/>
      <c r="C86" s="14" t="s">
        <v>147</v>
      </c>
      <c r="D86" s="26" t="s">
        <v>65</v>
      </c>
      <c r="E86" s="5">
        <v>4000</v>
      </c>
      <c r="F86" s="65"/>
      <c r="G86" s="65"/>
      <c r="H86" s="65">
        <f>E86+F86-G86</f>
        <v>4000</v>
      </c>
    </row>
    <row r="87" spans="1:8" ht="15.75">
      <c r="A87" s="13" t="s">
        <v>66</v>
      </c>
      <c r="B87" s="17"/>
      <c r="C87" s="17"/>
      <c r="D87" s="62" t="s">
        <v>67</v>
      </c>
      <c r="E87" s="8">
        <f>E88+E97+E101</f>
        <v>596117</v>
      </c>
      <c r="F87" s="66">
        <f>F88+F95+F97+F99</f>
        <v>24822</v>
      </c>
      <c r="G87" s="66"/>
      <c r="H87" s="66">
        <f>H88+H95+H97+H99</f>
        <v>620939</v>
      </c>
    </row>
    <row r="88" spans="1:8" s="33" customFormat="1" ht="15.75">
      <c r="A88" s="34"/>
      <c r="B88" s="34" t="s">
        <v>68</v>
      </c>
      <c r="C88" s="34"/>
      <c r="D88" s="60" t="s">
        <v>69</v>
      </c>
      <c r="E88" s="37">
        <f>SUM(E89:E94)</f>
        <v>596117</v>
      </c>
      <c r="F88" s="64">
        <f>F89+F91+F92++F94</f>
        <v>15838</v>
      </c>
      <c r="G88" s="64">
        <f>G89+G91+G92+G94</f>
        <v>0</v>
      </c>
      <c r="H88" s="64">
        <f>H89+H91+H92+H94</f>
        <v>611955</v>
      </c>
    </row>
    <row r="89" spans="1:8" ht="30">
      <c r="A89" s="14"/>
      <c r="B89" s="14"/>
      <c r="C89" s="14" t="s">
        <v>155</v>
      </c>
      <c r="D89" s="26" t="s">
        <v>84</v>
      </c>
      <c r="E89" s="5"/>
      <c r="F89" s="72">
        <v>15838</v>
      </c>
      <c r="G89" s="72"/>
      <c r="H89" s="72">
        <f>E89+F89-G89</f>
        <v>15838</v>
      </c>
    </row>
    <row r="90" spans="1:8" ht="15" hidden="1">
      <c r="A90" s="14"/>
      <c r="B90" s="14"/>
      <c r="C90" s="21"/>
      <c r="D90" s="26"/>
      <c r="E90" s="5"/>
      <c r="F90" s="72"/>
      <c r="G90" s="72"/>
      <c r="H90" s="72"/>
    </row>
    <row r="91" spans="1:8" ht="30">
      <c r="A91" s="14"/>
      <c r="B91" s="14"/>
      <c r="C91" s="21">
        <v>2700</v>
      </c>
      <c r="D91" s="26" t="s">
        <v>70</v>
      </c>
      <c r="E91" s="5"/>
      <c r="F91" s="72"/>
      <c r="G91" s="72"/>
      <c r="H91" s="72">
        <f>E91+F91-G91</f>
        <v>0</v>
      </c>
    </row>
    <row r="92" spans="1:8" ht="30">
      <c r="A92" s="14"/>
      <c r="B92" s="14"/>
      <c r="C92" s="21">
        <v>6290</v>
      </c>
      <c r="D92" s="26" t="s">
        <v>8</v>
      </c>
      <c r="E92" s="5">
        <v>70131</v>
      </c>
      <c r="F92" s="72"/>
      <c r="G92" s="72"/>
      <c r="H92" s="72">
        <f>E92+F92-G92</f>
        <v>70131</v>
      </c>
    </row>
    <row r="93" spans="1:8" ht="15" hidden="1">
      <c r="A93" s="14"/>
      <c r="B93" s="14"/>
      <c r="C93" s="21"/>
      <c r="D93" s="26"/>
      <c r="E93" s="5"/>
      <c r="F93" s="72"/>
      <c r="G93" s="72"/>
      <c r="H93" s="72"/>
    </row>
    <row r="94" spans="1:8" ht="30">
      <c r="A94" s="14"/>
      <c r="B94" s="14"/>
      <c r="C94" s="21">
        <v>6299</v>
      </c>
      <c r="D94" s="26" t="s">
        <v>8</v>
      </c>
      <c r="E94" s="5">
        <v>525986</v>
      </c>
      <c r="F94" s="72"/>
      <c r="G94" s="72"/>
      <c r="H94" s="72">
        <f>E94+F94-G94</f>
        <v>525986</v>
      </c>
    </row>
    <row r="95" spans="1:8" ht="15.75">
      <c r="A95" s="14"/>
      <c r="B95" s="34" t="s">
        <v>195</v>
      </c>
      <c r="C95" s="21"/>
      <c r="D95" s="60" t="s">
        <v>196</v>
      </c>
      <c r="E95" s="5"/>
      <c r="F95" s="64">
        <f>F96</f>
        <v>8984</v>
      </c>
      <c r="G95" s="64"/>
      <c r="H95" s="64">
        <f>H96</f>
        <v>8984</v>
      </c>
    </row>
    <row r="96" spans="1:8" ht="30">
      <c r="A96" s="14"/>
      <c r="B96" s="14"/>
      <c r="C96" s="21">
        <v>2033</v>
      </c>
      <c r="D96" s="26" t="s">
        <v>84</v>
      </c>
      <c r="E96" s="5"/>
      <c r="F96" s="65">
        <v>8984</v>
      </c>
      <c r="G96" s="65"/>
      <c r="H96" s="65">
        <f>E96+F96-G96</f>
        <v>8984</v>
      </c>
    </row>
    <row r="97" spans="1:8" s="33" customFormat="1" ht="15.75">
      <c r="A97" s="34"/>
      <c r="B97" s="34" t="s">
        <v>101</v>
      </c>
      <c r="C97" s="35"/>
      <c r="D97" s="60" t="s">
        <v>102</v>
      </c>
      <c r="E97" s="37"/>
      <c r="F97" s="64"/>
      <c r="G97" s="64"/>
      <c r="H97" s="64">
        <f>H98</f>
        <v>0</v>
      </c>
    </row>
    <row r="98" spans="1:8" ht="30">
      <c r="A98" s="14"/>
      <c r="B98" s="14"/>
      <c r="C98" s="14" t="s">
        <v>155</v>
      </c>
      <c r="D98" s="26" t="s">
        <v>84</v>
      </c>
      <c r="E98" s="5"/>
      <c r="F98" s="65"/>
      <c r="G98" s="65"/>
      <c r="H98" s="65">
        <f>E98+F98-G98</f>
        <v>0</v>
      </c>
    </row>
    <row r="99" spans="1:8" s="33" customFormat="1" ht="15.75">
      <c r="A99" s="34"/>
      <c r="B99" s="34" t="s">
        <v>156</v>
      </c>
      <c r="C99" s="34"/>
      <c r="D99" s="60" t="s">
        <v>157</v>
      </c>
      <c r="E99" s="37"/>
      <c r="F99" s="64"/>
      <c r="G99" s="64"/>
      <c r="H99" s="64">
        <f>H100</f>
        <v>0</v>
      </c>
    </row>
    <row r="100" spans="1:8" ht="30">
      <c r="A100" s="14"/>
      <c r="B100" s="14"/>
      <c r="C100" s="14" t="s">
        <v>155</v>
      </c>
      <c r="D100" s="26" t="s">
        <v>84</v>
      </c>
      <c r="E100" s="5"/>
      <c r="F100" s="65"/>
      <c r="G100" s="65"/>
      <c r="H100" s="65">
        <f>E100+F100-G100</f>
        <v>0</v>
      </c>
    </row>
    <row r="101" spans="1:8" s="33" customFormat="1" ht="14.25" customHeight="1" hidden="1">
      <c r="A101" s="34"/>
      <c r="B101" s="34"/>
      <c r="C101" s="35"/>
      <c r="D101" s="60"/>
      <c r="E101" s="37"/>
      <c r="F101" s="64"/>
      <c r="G101" s="64"/>
      <c r="H101" s="64"/>
    </row>
    <row r="102" spans="1:8" ht="15" hidden="1">
      <c r="A102" s="14"/>
      <c r="B102" s="14"/>
      <c r="C102" s="21"/>
      <c r="D102" s="26"/>
      <c r="E102" s="5"/>
      <c r="F102" s="65"/>
      <c r="G102" s="65"/>
      <c r="H102" s="65"/>
    </row>
    <row r="103" spans="1:8" ht="15.75">
      <c r="A103" s="13" t="s">
        <v>71</v>
      </c>
      <c r="B103" s="17"/>
      <c r="C103" s="20"/>
      <c r="D103" s="62" t="s">
        <v>72</v>
      </c>
      <c r="E103" s="8">
        <f>E104+E106</f>
        <v>126000</v>
      </c>
      <c r="F103" s="66">
        <f>F104+F106</f>
        <v>0</v>
      </c>
      <c r="G103" s="66">
        <f>G104+G106</f>
        <v>0</v>
      </c>
      <c r="H103" s="66">
        <f>H104+H106</f>
        <v>126000</v>
      </c>
    </row>
    <row r="104" spans="1:8" ht="15.75">
      <c r="A104" s="14"/>
      <c r="B104" s="34" t="s">
        <v>73</v>
      </c>
      <c r="C104" s="35"/>
      <c r="D104" s="60" t="s">
        <v>74</v>
      </c>
      <c r="E104" s="37"/>
      <c r="F104" s="65"/>
      <c r="G104" s="65"/>
      <c r="H104" s="65"/>
    </row>
    <row r="105" spans="1:8" ht="30">
      <c r="A105" s="14"/>
      <c r="B105" s="14"/>
      <c r="C105" s="21">
        <v>6290</v>
      </c>
      <c r="D105" s="26" t="s">
        <v>75</v>
      </c>
      <c r="E105" s="5"/>
      <c r="F105" s="65"/>
      <c r="G105" s="65"/>
      <c r="H105" s="65"/>
    </row>
    <row r="106" spans="1:8" ht="15.75">
      <c r="A106" s="14"/>
      <c r="B106" s="34" t="s">
        <v>76</v>
      </c>
      <c r="C106" s="55"/>
      <c r="D106" s="60" t="s">
        <v>77</v>
      </c>
      <c r="E106" s="37">
        <f>E107</f>
        <v>126000</v>
      </c>
      <c r="F106" s="65"/>
      <c r="G106" s="65"/>
      <c r="H106" s="64">
        <f>H107</f>
        <v>126000</v>
      </c>
    </row>
    <row r="107" spans="1:8" ht="30">
      <c r="A107" s="14"/>
      <c r="B107" s="14"/>
      <c r="C107" s="14" t="s">
        <v>148</v>
      </c>
      <c r="D107" s="26" t="s">
        <v>172</v>
      </c>
      <c r="E107" s="5">
        <v>126000</v>
      </c>
      <c r="F107" s="65"/>
      <c r="G107" s="65"/>
      <c r="H107" s="65">
        <f>E107+F107-G107</f>
        <v>126000</v>
      </c>
    </row>
    <row r="108" spans="1:8" ht="15.75">
      <c r="A108" s="13" t="s">
        <v>116</v>
      </c>
      <c r="B108" s="17"/>
      <c r="C108" s="17"/>
      <c r="D108" s="62" t="s">
        <v>117</v>
      </c>
      <c r="E108" s="8">
        <f>E109+E111+E114+E116+E119+E121+E123+E126+E128</f>
        <v>2824000</v>
      </c>
      <c r="F108" s="66">
        <f>F109+F111++F114+F116+F119+F121+F123+F128</f>
        <v>179000</v>
      </c>
      <c r="G108" s="66">
        <f>G109+G111+G114+G116+G119+G121+G123+G128</f>
        <v>4000</v>
      </c>
      <c r="H108" s="66">
        <f>H109+H111+H114+H116+H119+H121+H123+H128</f>
        <v>2999000</v>
      </c>
    </row>
    <row r="109" spans="1:8" s="33" customFormat="1" ht="15.75">
      <c r="A109" s="24"/>
      <c r="B109" s="49" t="s">
        <v>176</v>
      </c>
      <c r="C109" s="49"/>
      <c r="D109" s="61" t="s">
        <v>177</v>
      </c>
      <c r="E109" s="29">
        <f>E110</f>
        <v>2000</v>
      </c>
      <c r="F109" s="64"/>
      <c r="G109" s="64"/>
      <c r="H109" s="64">
        <f>H110</f>
        <v>2000</v>
      </c>
    </row>
    <row r="110" spans="1:8" ht="15.75">
      <c r="A110" s="24"/>
      <c r="B110" s="19"/>
      <c r="C110" s="19" t="s">
        <v>178</v>
      </c>
      <c r="D110" s="27" t="s">
        <v>179</v>
      </c>
      <c r="E110" s="9">
        <v>2000</v>
      </c>
      <c r="F110" s="65"/>
      <c r="G110" s="65"/>
      <c r="H110" s="65">
        <f>E110+F110-G110</f>
        <v>2000</v>
      </c>
    </row>
    <row r="111" spans="1:8" s="33" customFormat="1" ht="47.25">
      <c r="A111" s="24"/>
      <c r="B111" s="49" t="s">
        <v>158</v>
      </c>
      <c r="C111" s="49"/>
      <c r="D111" s="61" t="s">
        <v>159</v>
      </c>
      <c r="E111" s="29">
        <f>E112+E113</f>
        <v>2370000</v>
      </c>
      <c r="F111" s="73">
        <f>F112+F113</f>
        <v>148000</v>
      </c>
      <c r="G111" s="73"/>
      <c r="H111" s="73">
        <f>H112+H113</f>
        <v>2518000</v>
      </c>
    </row>
    <row r="112" spans="1:8" ht="60">
      <c r="A112" s="24"/>
      <c r="B112" s="19"/>
      <c r="C112" s="19" t="s">
        <v>132</v>
      </c>
      <c r="D112" s="26" t="s">
        <v>78</v>
      </c>
      <c r="E112" s="9">
        <v>2370000</v>
      </c>
      <c r="F112" s="72">
        <v>148000</v>
      </c>
      <c r="G112" s="72"/>
      <c r="H112" s="72">
        <f>E112+F112-G112</f>
        <v>2518000</v>
      </c>
    </row>
    <row r="113" spans="1:8" ht="66" customHeight="1">
      <c r="A113" s="24"/>
      <c r="B113" s="19"/>
      <c r="C113" s="19" t="s">
        <v>160</v>
      </c>
      <c r="D113" s="26" t="s">
        <v>161</v>
      </c>
      <c r="E113" s="9"/>
      <c r="F113" s="72"/>
      <c r="G113" s="72"/>
      <c r="H113" s="72"/>
    </row>
    <row r="114" spans="1:8" s="33" customFormat="1" ht="57" customHeight="1">
      <c r="A114" s="34"/>
      <c r="B114" s="34" t="s">
        <v>118</v>
      </c>
      <c r="C114" s="34"/>
      <c r="D114" s="60" t="s">
        <v>99</v>
      </c>
      <c r="E114" s="37">
        <f>E115</f>
        <v>23000</v>
      </c>
      <c r="F114" s="73">
        <f>F115</f>
        <v>0</v>
      </c>
      <c r="G114" s="73">
        <f>G115</f>
        <v>4000</v>
      </c>
      <c r="H114" s="73">
        <f>H115</f>
        <v>19000</v>
      </c>
    </row>
    <row r="115" spans="1:8" ht="63" customHeight="1">
      <c r="A115" s="14"/>
      <c r="B115" s="14"/>
      <c r="C115" s="14" t="s">
        <v>132</v>
      </c>
      <c r="D115" s="26" t="s">
        <v>78</v>
      </c>
      <c r="E115" s="5">
        <v>23000</v>
      </c>
      <c r="F115" s="72"/>
      <c r="G115" s="72">
        <v>4000</v>
      </c>
      <c r="H115" s="72">
        <f>E115+F115-G115</f>
        <v>19000</v>
      </c>
    </row>
    <row r="116" spans="1:8" s="33" customFormat="1" ht="31.5">
      <c r="A116" s="34"/>
      <c r="B116" s="34" t="s">
        <v>119</v>
      </c>
      <c r="C116" s="34"/>
      <c r="D116" s="60" t="s">
        <v>120</v>
      </c>
      <c r="E116" s="37">
        <f>SUM(E117:E118)</f>
        <v>329000</v>
      </c>
      <c r="F116" s="73">
        <f>F117+F118</f>
        <v>31000</v>
      </c>
      <c r="G116" s="73">
        <f>G117+G118</f>
        <v>0</v>
      </c>
      <c r="H116" s="73">
        <f>H117+H118</f>
        <v>360000</v>
      </c>
    </row>
    <row r="117" spans="1:8" ht="60">
      <c r="A117" s="14"/>
      <c r="B117" s="14"/>
      <c r="C117" s="14" t="s">
        <v>132</v>
      </c>
      <c r="D117" s="26" t="s">
        <v>78</v>
      </c>
      <c r="E117" s="5">
        <v>205000</v>
      </c>
      <c r="F117" s="72">
        <v>9000</v>
      </c>
      <c r="G117" s="72"/>
      <c r="H117" s="72">
        <f>E117+F117-G117</f>
        <v>214000</v>
      </c>
    </row>
    <row r="118" spans="1:8" ht="30">
      <c r="A118" s="14"/>
      <c r="B118" s="14"/>
      <c r="C118" s="14" t="s">
        <v>149</v>
      </c>
      <c r="D118" s="26" t="s">
        <v>80</v>
      </c>
      <c r="E118" s="5">
        <v>124000</v>
      </c>
      <c r="F118" s="72">
        <v>22000</v>
      </c>
      <c r="G118" s="72"/>
      <c r="H118" s="72">
        <f>E118+F118-G118</f>
        <v>146000</v>
      </c>
    </row>
    <row r="119" spans="1:8" s="33" customFormat="1" ht="15.75">
      <c r="A119" s="34"/>
      <c r="B119" s="34" t="s">
        <v>121</v>
      </c>
      <c r="C119" s="34"/>
      <c r="D119" s="36" t="s">
        <v>79</v>
      </c>
      <c r="E119" s="37"/>
      <c r="F119" s="73"/>
      <c r="G119" s="73"/>
      <c r="H119" s="73">
        <f>H120</f>
        <v>0</v>
      </c>
    </row>
    <row r="120" spans="1:8" ht="30">
      <c r="A120" s="14"/>
      <c r="B120" s="14"/>
      <c r="C120" s="14" t="s">
        <v>149</v>
      </c>
      <c r="D120" s="26" t="s">
        <v>80</v>
      </c>
      <c r="E120" s="5"/>
      <c r="F120" s="72"/>
      <c r="G120" s="72"/>
      <c r="H120" s="72">
        <f>E120+F120-G120</f>
        <v>0</v>
      </c>
    </row>
    <row r="121" spans="1:8" s="33" customFormat="1" ht="31.5">
      <c r="A121" s="34"/>
      <c r="B121" s="34" t="s">
        <v>122</v>
      </c>
      <c r="C121" s="34"/>
      <c r="D121" s="36" t="s">
        <v>81</v>
      </c>
      <c r="E121" s="37">
        <f>E122</f>
        <v>0</v>
      </c>
      <c r="F121" s="73"/>
      <c r="G121" s="73"/>
      <c r="H121" s="73">
        <f>H122</f>
        <v>0</v>
      </c>
    </row>
    <row r="122" spans="1:8" ht="60">
      <c r="A122" s="14"/>
      <c r="B122" s="14"/>
      <c r="C122" s="14" t="s">
        <v>132</v>
      </c>
      <c r="D122" s="26" t="s">
        <v>82</v>
      </c>
      <c r="E122" s="5"/>
      <c r="F122" s="72"/>
      <c r="G122" s="72"/>
      <c r="H122" s="72">
        <f>E122+F122-G122</f>
        <v>0</v>
      </c>
    </row>
    <row r="123" spans="1:8" s="33" customFormat="1" ht="15.75">
      <c r="A123" s="34"/>
      <c r="B123" s="34" t="s">
        <v>123</v>
      </c>
      <c r="C123" s="34"/>
      <c r="D123" s="60" t="s">
        <v>83</v>
      </c>
      <c r="E123" s="37">
        <v>100000</v>
      </c>
      <c r="F123" s="64"/>
      <c r="G123" s="64"/>
      <c r="H123" s="64">
        <f>H124+H125</f>
        <v>100000</v>
      </c>
    </row>
    <row r="124" spans="1:8" ht="60">
      <c r="A124" s="14"/>
      <c r="B124" s="14"/>
      <c r="C124" s="14" t="s">
        <v>132</v>
      </c>
      <c r="D124" s="26" t="s">
        <v>82</v>
      </c>
      <c r="E124" s="5"/>
      <c r="F124" s="72"/>
      <c r="G124" s="72"/>
      <c r="H124" s="72"/>
    </row>
    <row r="125" spans="1:8" ht="30">
      <c r="A125" s="14"/>
      <c r="B125" s="14"/>
      <c r="C125" s="14" t="s">
        <v>149</v>
      </c>
      <c r="D125" s="26" t="s">
        <v>80</v>
      </c>
      <c r="E125" s="5">
        <v>100000</v>
      </c>
      <c r="F125" s="72"/>
      <c r="G125" s="72"/>
      <c r="H125" s="72">
        <f>E125+F125-G125</f>
        <v>100000</v>
      </c>
    </row>
    <row r="126" spans="1:8" s="33" customFormat="1" ht="15.75" hidden="1">
      <c r="A126" s="34"/>
      <c r="B126" s="34"/>
      <c r="C126" s="34"/>
      <c r="D126" s="60"/>
      <c r="E126" s="37"/>
      <c r="F126" s="73"/>
      <c r="G126" s="73"/>
      <c r="H126" s="73"/>
    </row>
    <row r="127" spans="1:8" ht="15" hidden="1">
      <c r="A127" s="14"/>
      <c r="B127" s="14"/>
      <c r="C127" s="14"/>
      <c r="D127" s="26"/>
      <c r="E127" s="5"/>
      <c r="F127" s="72"/>
      <c r="G127" s="72"/>
      <c r="H127" s="72"/>
    </row>
    <row r="128" spans="1:8" s="33" customFormat="1" ht="15.75">
      <c r="A128" s="34"/>
      <c r="B128" s="34" t="s">
        <v>124</v>
      </c>
      <c r="C128" s="34"/>
      <c r="D128" s="60" t="s">
        <v>11</v>
      </c>
      <c r="E128" s="37">
        <f>E129+E130+E131</f>
        <v>0</v>
      </c>
      <c r="F128" s="73"/>
      <c r="G128" s="73"/>
      <c r="H128" s="73">
        <f>H129+H130+H131</f>
        <v>0</v>
      </c>
    </row>
    <row r="129" spans="1:8" ht="60">
      <c r="A129" s="14"/>
      <c r="B129" s="14"/>
      <c r="C129" s="14" t="s">
        <v>132</v>
      </c>
      <c r="D129" s="26" t="s">
        <v>82</v>
      </c>
      <c r="E129" s="5"/>
      <c r="F129" s="72"/>
      <c r="G129" s="72"/>
      <c r="H129" s="72">
        <f>E129+F129-G129</f>
        <v>0</v>
      </c>
    </row>
    <row r="130" spans="1:8" ht="30">
      <c r="A130" s="14"/>
      <c r="B130" s="14"/>
      <c r="C130" s="14" t="s">
        <v>149</v>
      </c>
      <c r="D130" s="26" t="s">
        <v>84</v>
      </c>
      <c r="E130" s="5"/>
      <c r="F130" s="72"/>
      <c r="G130" s="72"/>
      <c r="H130" s="72">
        <f>E130+F130-G130</f>
        <v>0</v>
      </c>
    </row>
    <row r="131" spans="1:8" ht="30">
      <c r="A131" s="14"/>
      <c r="B131" s="14"/>
      <c r="C131" s="14" t="s">
        <v>127</v>
      </c>
      <c r="D131" s="26" t="s">
        <v>85</v>
      </c>
      <c r="E131" s="5"/>
      <c r="F131" s="72"/>
      <c r="G131" s="72"/>
      <c r="H131" s="72">
        <f>E131+F131-G131</f>
        <v>0</v>
      </c>
    </row>
    <row r="132" spans="1:8" ht="15.75">
      <c r="A132" s="13" t="s">
        <v>103</v>
      </c>
      <c r="B132" s="17"/>
      <c r="C132" s="17"/>
      <c r="D132" s="62" t="s">
        <v>104</v>
      </c>
      <c r="E132" s="8"/>
      <c r="F132" s="66">
        <f>F133</f>
        <v>8069</v>
      </c>
      <c r="G132" s="66"/>
      <c r="H132" s="66">
        <f>H133</f>
        <v>8069</v>
      </c>
    </row>
    <row r="133" spans="1:8" s="33" customFormat="1" ht="15.75">
      <c r="A133" s="34"/>
      <c r="B133" s="34" t="s">
        <v>105</v>
      </c>
      <c r="C133" s="34"/>
      <c r="D133" s="60" t="s">
        <v>106</v>
      </c>
      <c r="E133" s="37">
        <f>E134+E135</f>
        <v>0</v>
      </c>
      <c r="F133" s="64">
        <f>F134+F135</f>
        <v>8069</v>
      </c>
      <c r="G133" s="64">
        <f>G134+G135</f>
        <v>0</v>
      </c>
      <c r="H133" s="64">
        <f>H134+H135</f>
        <v>8069</v>
      </c>
    </row>
    <row r="134" spans="1:8" ht="30">
      <c r="A134" s="14"/>
      <c r="B134" s="14"/>
      <c r="C134" s="14" t="s">
        <v>155</v>
      </c>
      <c r="D134" s="26" t="s">
        <v>84</v>
      </c>
      <c r="E134" s="5"/>
      <c r="F134" s="72">
        <v>8069</v>
      </c>
      <c r="G134" s="72"/>
      <c r="H134" s="72">
        <f>E134+F134--G134</f>
        <v>8069</v>
      </c>
    </row>
    <row r="135" spans="1:8" ht="30">
      <c r="A135" s="14"/>
      <c r="B135" s="14"/>
      <c r="C135" s="14" t="s">
        <v>127</v>
      </c>
      <c r="D135" s="26" t="s">
        <v>75</v>
      </c>
      <c r="E135" s="5"/>
      <c r="F135" s="72"/>
      <c r="G135" s="72"/>
      <c r="H135" s="72">
        <f>E135+F135-G135</f>
        <v>0</v>
      </c>
    </row>
    <row r="136" spans="1:8" ht="31.5">
      <c r="A136" s="13" t="s">
        <v>86</v>
      </c>
      <c r="B136" s="17"/>
      <c r="C136" s="17"/>
      <c r="D136" s="62" t="s">
        <v>87</v>
      </c>
      <c r="E136" s="8">
        <f>E137++E144+E142</f>
        <v>1215875</v>
      </c>
      <c r="F136" s="75">
        <f>F137+F142+F144</f>
        <v>0</v>
      </c>
      <c r="G136" s="75">
        <f>G137+G142+G144</f>
        <v>0</v>
      </c>
      <c r="H136" s="75">
        <f>H137+H142+H144</f>
        <v>1215875</v>
      </c>
    </row>
    <row r="137" spans="1:8" s="33" customFormat="1" ht="15.75">
      <c r="A137" s="34"/>
      <c r="B137" s="34" t="s">
        <v>88</v>
      </c>
      <c r="C137" s="34"/>
      <c r="D137" s="60" t="s">
        <v>89</v>
      </c>
      <c r="E137" s="37">
        <f>E138+E139+++E140+E141</f>
        <v>1195875</v>
      </c>
      <c r="F137" s="64">
        <f>F138+F139+F140+F141</f>
        <v>0</v>
      </c>
      <c r="G137" s="64">
        <f>G138+G139+G140+G141</f>
        <v>0</v>
      </c>
      <c r="H137" s="64">
        <f>H138+H139+H140+H141</f>
        <v>1195875</v>
      </c>
    </row>
    <row r="138" spans="1:8" ht="60">
      <c r="A138" s="14"/>
      <c r="B138" s="14"/>
      <c r="C138" s="14" t="s">
        <v>150</v>
      </c>
      <c r="D138" s="26" t="s">
        <v>90</v>
      </c>
      <c r="E138" s="5">
        <v>38000</v>
      </c>
      <c r="F138" s="72"/>
      <c r="G138" s="72"/>
      <c r="H138" s="72">
        <f>E138+F138-G138</f>
        <v>38000</v>
      </c>
    </row>
    <row r="139" spans="1:8" ht="30">
      <c r="A139" s="14"/>
      <c r="B139" s="14"/>
      <c r="C139" s="14" t="s">
        <v>151</v>
      </c>
      <c r="D139" s="26" t="s">
        <v>8</v>
      </c>
      <c r="E139" s="5"/>
      <c r="F139" s="72"/>
      <c r="G139" s="72"/>
      <c r="H139" s="72">
        <f>E139+F139-G139</f>
        <v>0</v>
      </c>
    </row>
    <row r="140" spans="1:8" ht="30">
      <c r="A140" s="14"/>
      <c r="B140" s="14"/>
      <c r="C140" s="14" t="s">
        <v>128</v>
      </c>
      <c r="D140" s="26" t="s">
        <v>8</v>
      </c>
      <c r="E140" s="5">
        <v>1157875</v>
      </c>
      <c r="F140" s="72"/>
      <c r="G140" s="72"/>
      <c r="H140" s="72">
        <f>E140+F140-G140</f>
        <v>1157875</v>
      </c>
    </row>
    <row r="141" spans="1:8" ht="30">
      <c r="A141" s="14"/>
      <c r="B141" s="14"/>
      <c r="C141" s="14" t="s">
        <v>173</v>
      </c>
      <c r="D141" s="26" t="s">
        <v>8</v>
      </c>
      <c r="E141" s="5"/>
      <c r="F141" s="72"/>
      <c r="G141" s="72"/>
      <c r="H141" s="72">
        <f>E141+F141-G141</f>
        <v>0</v>
      </c>
    </row>
    <row r="142" spans="1:8" s="33" customFormat="1" ht="15.75">
      <c r="A142" s="34"/>
      <c r="B142" s="34" t="s">
        <v>162</v>
      </c>
      <c r="C142" s="34"/>
      <c r="D142" s="60" t="s">
        <v>163</v>
      </c>
      <c r="E142" s="37">
        <f>E143</f>
        <v>20000</v>
      </c>
      <c r="F142" s="64">
        <f>F143</f>
        <v>0</v>
      </c>
      <c r="G142" s="64">
        <f>G143</f>
        <v>0</v>
      </c>
      <c r="H142" s="64">
        <f>H143</f>
        <v>20000</v>
      </c>
    </row>
    <row r="143" spans="1:8" ht="30">
      <c r="A143" s="14"/>
      <c r="B143" s="14"/>
      <c r="C143" s="14" t="s">
        <v>127</v>
      </c>
      <c r="D143" s="26" t="s">
        <v>75</v>
      </c>
      <c r="E143" s="5">
        <v>20000</v>
      </c>
      <c r="F143" s="72"/>
      <c r="G143" s="72"/>
      <c r="H143" s="72">
        <f>E143+F143-G143</f>
        <v>20000</v>
      </c>
    </row>
    <row r="144" spans="1:8" s="33" customFormat="1" ht="15.75" hidden="1">
      <c r="A144" s="34"/>
      <c r="B144" s="34"/>
      <c r="C144" s="40"/>
      <c r="D144" s="60"/>
      <c r="E144" s="37"/>
      <c r="F144" s="73"/>
      <c r="G144" s="73"/>
      <c r="H144" s="73"/>
    </row>
    <row r="145" spans="1:8" ht="15" hidden="1">
      <c r="A145" s="14"/>
      <c r="B145" s="14"/>
      <c r="C145" s="14"/>
      <c r="D145" s="26"/>
      <c r="E145" s="5"/>
      <c r="F145" s="72"/>
      <c r="G145" s="72"/>
      <c r="H145" s="72"/>
    </row>
    <row r="146" spans="1:8" ht="31.5">
      <c r="A146" s="46" t="s">
        <v>164</v>
      </c>
      <c r="B146" s="13"/>
      <c r="C146" s="13"/>
      <c r="D146" s="62" t="s">
        <v>165</v>
      </c>
      <c r="E146" s="8">
        <f>E147+E150</f>
        <v>396276</v>
      </c>
      <c r="F146" s="75"/>
      <c r="G146" s="75"/>
      <c r="H146" s="75">
        <f>H147+H150</f>
        <v>396276</v>
      </c>
    </row>
    <row r="147" spans="1:8" s="33" customFormat="1" ht="15.75">
      <c r="A147" s="47"/>
      <c r="B147" s="49" t="s">
        <v>180</v>
      </c>
      <c r="C147" s="49"/>
      <c r="D147" s="61" t="s">
        <v>181</v>
      </c>
      <c r="E147" s="29">
        <f>SUM(E148:E149)</f>
        <v>396276</v>
      </c>
      <c r="F147" s="64"/>
      <c r="G147" s="64"/>
      <c r="H147" s="64">
        <f>H148+H149</f>
        <v>396276</v>
      </c>
    </row>
    <row r="148" spans="1:8" ht="30">
      <c r="A148" s="47"/>
      <c r="B148" s="19"/>
      <c r="C148" s="19" t="s">
        <v>151</v>
      </c>
      <c r="D148" s="26" t="s">
        <v>8</v>
      </c>
      <c r="E148" s="9">
        <v>46620</v>
      </c>
      <c r="F148" s="72"/>
      <c r="G148" s="72"/>
      <c r="H148" s="72">
        <f>E148+F148-G148</f>
        <v>46620</v>
      </c>
    </row>
    <row r="149" spans="1:8" ht="30">
      <c r="A149" s="47"/>
      <c r="B149" s="19"/>
      <c r="C149" s="19" t="s">
        <v>173</v>
      </c>
      <c r="D149" s="26" t="s">
        <v>8</v>
      </c>
      <c r="E149" s="9">
        <v>349656</v>
      </c>
      <c r="F149" s="72"/>
      <c r="G149" s="72"/>
      <c r="H149" s="72">
        <f>E149+F149--G149</f>
        <v>349656</v>
      </c>
    </row>
    <row r="150" spans="1:8" s="33" customFormat="1" ht="15.75">
      <c r="A150" s="50"/>
      <c r="B150" s="34" t="s">
        <v>166</v>
      </c>
      <c r="C150" s="34"/>
      <c r="D150" s="60" t="s">
        <v>11</v>
      </c>
      <c r="E150" s="37"/>
      <c r="F150" s="73"/>
      <c r="G150" s="73"/>
      <c r="H150" s="73"/>
    </row>
    <row r="151" spans="1:8" ht="30">
      <c r="A151" s="48"/>
      <c r="B151" s="14"/>
      <c r="C151" s="14" t="s">
        <v>167</v>
      </c>
      <c r="D151" s="26" t="s">
        <v>168</v>
      </c>
      <c r="E151" s="5"/>
      <c r="F151" s="72"/>
      <c r="G151" s="72"/>
      <c r="H151" s="72"/>
    </row>
    <row r="152" spans="1:8" s="33" customFormat="1" ht="15.75">
      <c r="A152" s="51"/>
      <c r="B152" s="51"/>
      <c r="C152" s="52"/>
      <c r="D152" s="25" t="s">
        <v>91</v>
      </c>
      <c r="E152" s="8">
        <f>E9+E16+E19+E24+E30++E36+E41+E46+E78++E87+E103+E108++E132+E136+E146</f>
        <v>33695012</v>
      </c>
      <c r="F152" s="66">
        <f>F9+F16+F19+F24+F30+F36+F41+F46+F78+F87+F103+F108+F132+F136+F146</f>
        <v>4237226</v>
      </c>
      <c r="G152" s="66">
        <f>G9+G16+G19+G24++G30+G36+G41+G46+G78+G87+G103+G108+G132+G136+G146</f>
        <v>514684</v>
      </c>
      <c r="H152" s="66">
        <f>H9+H16+H19+H24+H30+H36+H41+H46+H78+H87+H103+H108+H132+H136+H146</f>
        <v>37417554</v>
      </c>
    </row>
    <row r="153" spans="1:5" ht="15">
      <c r="A153" s="41"/>
      <c r="B153" s="41"/>
      <c r="C153" s="15"/>
      <c r="D153" s="28"/>
      <c r="E153" s="56"/>
    </row>
    <row r="154" spans="1:8" s="33" customFormat="1" ht="12.75">
      <c r="A154" s="42"/>
      <c r="B154" s="42"/>
      <c r="C154" s="30"/>
      <c r="D154" s="31" t="s">
        <v>92</v>
      </c>
      <c r="E154" s="32">
        <f>E152</f>
        <v>33695012</v>
      </c>
      <c r="F154" s="70">
        <v>4237226</v>
      </c>
      <c r="G154" s="70">
        <v>514684</v>
      </c>
      <c r="H154" s="70">
        <f>E154++F154-G154</f>
        <v>37417554</v>
      </c>
    </row>
    <row r="155" spans="1:8" ht="12.75">
      <c r="A155" s="43"/>
      <c r="B155" s="43"/>
      <c r="C155" s="16"/>
      <c r="D155" s="3" t="s">
        <v>93</v>
      </c>
      <c r="E155" s="10">
        <v>2912075</v>
      </c>
      <c r="F155" s="71">
        <v>194838</v>
      </c>
      <c r="G155" s="71">
        <v>4000</v>
      </c>
      <c r="H155" s="71">
        <f>E155+F155--G155</f>
        <v>3110913</v>
      </c>
    </row>
    <row r="156" spans="1:8" ht="12.75">
      <c r="A156" s="43"/>
      <c r="B156" s="43"/>
      <c r="C156" s="16"/>
      <c r="D156" s="3" t="s">
        <v>94</v>
      </c>
      <c r="E156" s="11">
        <v>224000</v>
      </c>
      <c r="F156" s="71">
        <v>37838</v>
      </c>
      <c r="G156" s="71">
        <v>0</v>
      </c>
      <c r="H156" s="71">
        <f>E156+F156--G156</f>
        <v>261838</v>
      </c>
    </row>
    <row r="157" spans="1:8" ht="12.75">
      <c r="A157" s="43"/>
      <c r="B157" s="43"/>
      <c r="C157" s="22"/>
      <c r="D157" s="3" t="s">
        <v>95</v>
      </c>
      <c r="E157" s="10">
        <v>2688075</v>
      </c>
      <c r="F157" s="71">
        <v>157000</v>
      </c>
      <c r="G157" s="71">
        <v>4000</v>
      </c>
      <c r="H157" s="71">
        <f>E157+F157-G157</f>
        <v>2841075</v>
      </c>
    </row>
    <row r="158" spans="1:8" ht="12.75">
      <c r="A158" s="43"/>
      <c r="B158" s="43"/>
      <c r="C158" s="22"/>
      <c r="D158" s="3" t="s">
        <v>96</v>
      </c>
      <c r="E158" s="10">
        <v>38000</v>
      </c>
      <c r="H158" s="71">
        <f>E158+F158-G158</f>
        <v>38000</v>
      </c>
    </row>
    <row r="159" spans="1:11" ht="12.75">
      <c r="A159" s="43"/>
      <c r="B159" s="43"/>
      <c r="C159" s="22"/>
      <c r="D159" s="3"/>
      <c r="E159" s="10"/>
      <c r="F159" s="2"/>
      <c r="G159" s="2"/>
      <c r="H159" s="2"/>
      <c r="I159" s="2"/>
      <c r="J159" s="2"/>
      <c r="K159" s="2"/>
    </row>
    <row r="160" spans="1:11" ht="12.75">
      <c r="A160" s="43"/>
      <c r="B160" s="43"/>
      <c r="C160" s="22"/>
      <c r="D160" s="3"/>
      <c r="E160" s="10"/>
      <c r="F160" s="2"/>
      <c r="G160" s="2"/>
      <c r="H160" s="2"/>
      <c r="I160" s="2"/>
      <c r="J160" s="2"/>
      <c r="K160" s="2"/>
    </row>
    <row r="161" spans="1:11" ht="12.75">
      <c r="A161" s="43"/>
      <c r="B161" s="43"/>
      <c r="C161" s="22"/>
      <c r="D161" s="3"/>
      <c r="E161" s="10"/>
      <c r="F161" s="2"/>
      <c r="G161" s="2"/>
      <c r="H161" s="2"/>
      <c r="I161" s="2"/>
      <c r="J161" s="2"/>
      <c r="K161" s="2"/>
    </row>
    <row r="162" spans="1:5" ht="12.75">
      <c r="A162" s="44"/>
      <c r="B162" s="44"/>
      <c r="E162" s="12"/>
    </row>
    <row r="163" spans="1:5" ht="12.75">
      <c r="A163" s="44"/>
      <c r="B163" s="44"/>
      <c r="E163" s="12"/>
    </row>
    <row r="164" spans="1:5" ht="12.75">
      <c r="A164" s="44"/>
      <c r="B164" s="44"/>
      <c r="E164" s="12"/>
    </row>
    <row r="165" spans="1:5" ht="12.75">
      <c r="A165" s="44"/>
      <c r="B165" s="44"/>
      <c r="E165" s="12"/>
    </row>
    <row r="166" spans="1:5" ht="12.75">
      <c r="A166" s="44"/>
      <c r="B166" s="44"/>
      <c r="E166" s="12"/>
    </row>
    <row r="167" spans="1:5" ht="12.75">
      <c r="A167" s="44"/>
      <c r="B167" s="44"/>
      <c r="E167" s="12"/>
    </row>
    <row r="168" spans="1:5" ht="12.75">
      <c r="A168" s="44"/>
      <c r="B168" s="44"/>
      <c r="E168" s="12"/>
    </row>
    <row r="169" spans="1:5" ht="12.75">
      <c r="A169" s="44"/>
      <c r="B169" s="44"/>
      <c r="E169" s="12"/>
    </row>
    <row r="170" spans="1:5" ht="12.75">
      <c r="A170" s="44"/>
      <c r="B170" s="44"/>
      <c r="E170" s="12"/>
    </row>
    <row r="171" spans="1:5" ht="12.75">
      <c r="A171" s="44"/>
      <c r="B171" s="44"/>
      <c r="E171" s="12"/>
    </row>
    <row r="172" spans="1:5" ht="12.75">
      <c r="A172" s="44"/>
      <c r="B172" s="44"/>
      <c r="E172" s="12"/>
    </row>
    <row r="173" spans="1:5" ht="12.75">
      <c r="A173" s="44"/>
      <c r="B173" s="44"/>
      <c r="E173" s="12"/>
    </row>
    <row r="174" spans="1:5" ht="12.75">
      <c r="A174" s="44"/>
      <c r="B174" s="44"/>
      <c r="E174" s="12"/>
    </row>
    <row r="175" spans="1:5" ht="12.75">
      <c r="A175" s="44"/>
      <c r="B175" s="44"/>
      <c r="E175" s="12"/>
    </row>
    <row r="176" spans="1:5" ht="12.75">
      <c r="A176" s="44"/>
      <c r="B176" s="44"/>
      <c r="E176" s="12"/>
    </row>
    <row r="177" spans="1:5" ht="12.75">
      <c r="A177" s="44"/>
      <c r="B177" s="44"/>
      <c r="E177" s="12"/>
    </row>
    <row r="178" spans="1:5" ht="12.75">
      <c r="A178" s="44"/>
      <c r="B178" s="44"/>
      <c r="E178" s="12"/>
    </row>
    <row r="179" spans="1:5" ht="12.75">
      <c r="A179" s="44"/>
      <c r="B179" s="44"/>
      <c r="E179" s="12"/>
    </row>
    <row r="180" spans="1:5" ht="12.75">
      <c r="A180" s="44"/>
      <c r="B180" s="44"/>
      <c r="E180" s="12"/>
    </row>
    <row r="181" spans="1:5" ht="12.75">
      <c r="A181" s="44"/>
      <c r="B181" s="44"/>
      <c r="E181" s="12"/>
    </row>
    <row r="182" spans="1:5" ht="12.75">
      <c r="A182" s="44"/>
      <c r="B182" s="44"/>
      <c r="E182" s="12"/>
    </row>
    <row r="183" spans="1:5" ht="12.75">
      <c r="A183" s="44"/>
      <c r="B183" s="44"/>
      <c r="E183" s="12"/>
    </row>
    <row r="184" spans="1:5" ht="12.75">
      <c r="A184" s="44"/>
      <c r="B184" s="44"/>
      <c r="E184" s="12"/>
    </row>
    <row r="185" spans="1:5" ht="12.75">
      <c r="A185" s="44"/>
      <c r="B185" s="44"/>
      <c r="E185" s="12"/>
    </row>
    <row r="186" spans="1:5" ht="12.75">
      <c r="A186" s="44"/>
      <c r="B186" s="44"/>
      <c r="E186" s="12"/>
    </row>
    <row r="187" spans="1:5" ht="12.75">
      <c r="A187" s="44"/>
      <c r="B187" s="44"/>
      <c r="E187" s="12"/>
    </row>
    <row r="188" spans="1:5" ht="12.75">
      <c r="A188" s="44"/>
      <c r="B188" s="44"/>
      <c r="E188" s="12"/>
    </row>
    <row r="189" spans="1:5" ht="12.75">
      <c r="A189" s="44"/>
      <c r="B189" s="44"/>
      <c r="E189" s="12"/>
    </row>
    <row r="190" spans="1:5" ht="12.75">
      <c r="A190" s="44"/>
      <c r="B190" s="44"/>
      <c r="E190" s="12"/>
    </row>
    <row r="191" spans="1:5" ht="12.75">
      <c r="A191" s="44"/>
      <c r="B191" s="44"/>
      <c r="E191" s="12"/>
    </row>
    <row r="192" spans="1:5" ht="12.75">
      <c r="A192" s="44"/>
      <c r="B192" s="44"/>
      <c r="E192" s="12"/>
    </row>
    <row r="193" spans="1:5" ht="12.75">
      <c r="A193" s="44"/>
      <c r="B193" s="44"/>
      <c r="E193" s="12"/>
    </row>
    <row r="194" spans="1:5" ht="12.75">
      <c r="A194" s="44"/>
      <c r="B194" s="44"/>
      <c r="E194" s="12"/>
    </row>
    <row r="195" spans="1:5" ht="12.75">
      <c r="A195" s="44"/>
      <c r="B195" s="44"/>
      <c r="E195" s="12"/>
    </row>
    <row r="196" spans="1:5" ht="12.75">
      <c r="A196" s="44"/>
      <c r="B196" s="44"/>
      <c r="E196" s="12"/>
    </row>
    <row r="197" spans="1:5" ht="12.75">
      <c r="A197" s="44"/>
      <c r="B197" s="44"/>
      <c r="E197" s="12"/>
    </row>
    <row r="198" spans="1:5" ht="12.75">
      <c r="A198" s="44"/>
      <c r="B198" s="44"/>
      <c r="E198" s="12"/>
    </row>
    <row r="199" spans="1:5" ht="12.75">
      <c r="A199" s="44"/>
      <c r="B199" s="44"/>
      <c r="E199" s="12"/>
    </row>
    <row r="200" spans="1:5" ht="12.75">
      <c r="A200" s="44"/>
      <c r="B200" s="44"/>
      <c r="E200" s="1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ht="12.75"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/>
  <pageMargins left="0.33" right="0.4" top="1" bottom="0.79" header="0.5" footer="0.5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2005-02-04T09:35:46Z</cp:lastPrinted>
  <dcterms:created xsi:type="dcterms:W3CDTF">2003-09-30T09:30:25Z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