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<sst xmlns="http://schemas.openxmlformats.org/spreadsheetml/2006/main" count="521" uniqueCount="193">
  <si>
    <t>Wydatki budżetu gminy Biskupiec na  2009 r.</t>
  </si>
  <si>
    <t>w  złotych</t>
  </si>
  <si>
    <t>Dział</t>
  </si>
  <si>
    <t>Rozdział</t>
  </si>
  <si>
    <t>§*</t>
  </si>
  <si>
    <t>Nazwa</t>
  </si>
  <si>
    <t>Plan
na 2009 r.</t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</si>
  <si>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</si>
  <si>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</si>
  <si>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</si>
  <si>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</si>
  <si>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</si>
  <si>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</si>
  <si>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</si>
  <si>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</si>
  <si>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</si>
  <si>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</si>
  <si>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</si>
  <si>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</si>
  <si>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</si>
  <si>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działalnośc</t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</si>
  <si>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</si>
  <si>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</si>
  <si>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</si>
  <si>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</si>
  <si>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</si>
  <si>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</si>
  <si>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</si>
  <si>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</si>
  <si>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</si>
  <si>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</si>
  <si>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</si>
  <si>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</si>
  <si>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</si>
  <si>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</si>
  <si>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</si>
  <si>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</si>
  <si>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pozostałe podatki na rzecz budżetów jednostek samorządu teretorialnego</t>
  </si>
  <si>
    <t>600</t>
  </si>
  <si>
    <t>TRANSPORT   I  ŁĄCZNOŚĆ</t>
  </si>
  <si>
    <t>60016</t>
  </si>
  <si>
    <t>Drogi publiczne gminne</t>
  </si>
  <si>
    <t>zakup usług remontowych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</si>
  <si>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</si>
  <si>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</si>
  <si>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</si>
  <si>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</si>
  <si>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</si>
  <si>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zakup energii</t>
  </si>
  <si>
    <t>opłaty na rzecz budżetów jednostek samorządu terytorialnego</t>
  </si>
  <si>
    <t>podatek od towarów i usług</t>
  </si>
  <si>
    <t>kary i odszkodowania wypłacane na rzecz osób fizycznych</t>
  </si>
  <si>
    <t>70095</t>
  </si>
  <si>
    <t>4600</t>
  </si>
  <si>
    <t>kary i odszkodowania wypłacane na rzecz osób prawnych i innych jednostek organizacyjnych</t>
  </si>
  <si>
    <t>710</t>
  </si>
  <si>
    <t>DZIAŁALNOŚĆ USŁUGOWA</t>
  </si>
  <si>
    <t>71035</t>
  </si>
  <si>
    <t>Cmentarze</t>
  </si>
  <si>
    <t>4270</t>
  </si>
  <si>
    <t>750</t>
  </si>
  <si>
    <t>ADMINISTRACJA  PUBLICZNA</t>
  </si>
  <si>
    <t>75011</t>
  </si>
  <si>
    <t>Urzędy wojewódzkie</t>
  </si>
  <si>
    <t>dodatkowe wynagrodzenie roczne</t>
  </si>
  <si>
    <t>składki na ubezpieczenia społeczne</t>
  </si>
  <si>
    <t>4210</t>
  </si>
  <si>
    <t>75022</t>
  </si>
  <si>
    <t>Rady gmin</t>
  </si>
  <si>
    <t>koszty postępowania sądowego i prokuratorskiego</t>
  </si>
  <si>
    <t>Urzędy  gmin</t>
  </si>
  <si>
    <t>3020</t>
  </si>
  <si>
    <t>wydatki osobowe niezaliczone do wynagrodzeń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</si>
  <si>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</si>
  <si>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</si>
  <si>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</si>
  <si>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</si>
  <si>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</si>
  <si>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 xml:space="preserve">zakup usług obejmujących tłumaczenia </t>
  </si>
  <si>
    <t>podróże służbowe zagraniczne</t>
  </si>
  <si>
    <t>odpisy na zakładowy fundusz świadczeń socjalnych</t>
  </si>
  <si>
    <t>szkolenie pracowników niebędących członkami korpusu służby cywilnej</t>
  </si>
  <si>
    <t>zakup materiałów papierniczych do sprzętu drukarskiego i urządzeń kserograficznych</t>
  </si>
  <si>
    <t>3030</t>
  </si>
  <si>
    <t>zakup usług obejmujących wykonanie ekspertyz,analiz i opinii</t>
  </si>
  <si>
    <t>URZĘDY NACZELNYCH ORGANÓW WŁADZY PAŃSTWOWEJ,KONTROLI I OCHRONY PRAWA ORAZ SĄDOWNICTWA</t>
  </si>
  <si>
    <t>Urzędy naczelnych organów włądzy państwowej , kontroli i ochrony prawa</t>
  </si>
  <si>
    <t>Wybory do Parlamentu Europejskiego</t>
  </si>
  <si>
    <t>4110</t>
  </si>
  <si>
    <t>4120</t>
  </si>
  <si>
    <t>4170</t>
  </si>
  <si>
    <t>4300</t>
  </si>
  <si>
    <t>4410</t>
  </si>
  <si>
    <t>4740</t>
  </si>
  <si>
    <t>4750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</si>
  <si>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</si>
  <si>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</si>
  <si>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</si>
  <si>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</si>
  <si>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opłaty z tytułu zakupu usług telekomunikacyjnych telefonii stacjonarnej</t>
  </si>
  <si>
    <t>Obrona cywilna</t>
  </si>
  <si>
    <t>zakup materiałów papierniczcych do sprzętu drukarskiego i urządzeń kserograficznych</t>
  </si>
  <si>
    <t>Rezerwy</t>
  </si>
  <si>
    <t>Zarządzanie kryzysowe</t>
  </si>
  <si>
    <t>rezerwy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</si>
  <si>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</si>
  <si>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</si>
  <si>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t>wynagrodzenia agencyjno-prowizyjne</t>
  </si>
  <si>
    <t>OBSŁUGA DŁUGU PUBLICZNEGO</t>
  </si>
  <si>
    <t>Obsługa papierów wartościowych, kredytów i pożyczek j.s.t.</t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</si>
  <si>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</si>
  <si>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</si>
  <si>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t xml:space="preserve">wypłaty z tytułu poręczen i gwarancji </t>
  </si>
  <si>
    <t>RÓŻNE   ROZLICZENIA</t>
  </si>
  <si>
    <t>Rezerwy ogólne i celowe</t>
  </si>
  <si>
    <t xml:space="preserve">rezerwy   </t>
  </si>
  <si>
    <t>OŚWIATA  I  WYCHOWANIE</t>
  </si>
  <si>
    <t>Szkoły podstawowe</t>
  </si>
  <si>
    <t>zakup środków żywności</t>
  </si>
  <si>
    <t>zakup pomocy naukowych,dydaktycznych i książek</t>
  </si>
  <si>
    <t>pozostałe opłaty i składki</t>
  </si>
  <si>
    <t>odpis na zakładowy fundusz świadczeń socjalnych</t>
  </si>
  <si>
    <t>6058</t>
  </si>
  <si>
    <t>6059</t>
  </si>
  <si>
    <t>Oddziały  przedszkolne w szkołach podstawowych</t>
  </si>
  <si>
    <t>Gimnazja</t>
  </si>
  <si>
    <t xml:space="preserve"> wydatki osobowe niezaliczone do wynagrodzeń</t>
  </si>
  <si>
    <t>pozostałe opłaty i skłądki</t>
  </si>
  <si>
    <t>Dowożenie uczniów do szkół</t>
  </si>
  <si>
    <t>Zespoły obsługi ekonomiczno-administracyjnej szkół</t>
  </si>
  <si>
    <t>Dokształcanie i doskonalenie nauczcieli</t>
  </si>
  <si>
    <t>Stołówki szkolne</t>
  </si>
  <si>
    <t>4610</t>
  </si>
  <si>
    <t>OCHRONA   ZDROWIA</t>
  </si>
  <si>
    <t>Lecznictwo ambulatoryjne</t>
  </si>
  <si>
    <t>Zwalczanie narkomanii</t>
  </si>
  <si>
    <t>Przeciwdziałanie alkoholizmowi</t>
  </si>
  <si>
    <t>dotacja celowa z budżetu na finansowanie lub dofinansowanie  zadań zleconych do realizacji pozostałym jednostkom nie zaliczanym do sektora finansów publicznych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</si>
  <si>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</si>
  <si>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</si>
  <si>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</si>
  <si>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</si>
  <si>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</si>
  <si>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</si>
  <si>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</si>
  <si>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</si>
  <si>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Dodatki mieszkaniowe</t>
  </si>
  <si>
    <t>Ośrodki pomocy społecznej</t>
  </si>
  <si>
    <t>Usuwanie skutków klęsk żywiołowych</t>
  </si>
  <si>
    <t>POZOSTAŁE ZADANIA W ZAKRESIE POLITYKI SPOŁECZNEJ</t>
  </si>
  <si>
    <t>4298</t>
  </si>
  <si>
    <t>zakup świadczeń zdrowotnych dla osób nieobjętych obowiążkiem ubezpieczenia zdrowotnego</t>
  </si>
  <si>
    <t>4299</t>
  </si>
  <si>
    <t>4308</t>
  </si>
  <si>
    <t>EDUKACYJNA  OPIEKA  WYCHOWAWCZA</t>
  </si>
  <si>
    <t>Świetlice  szkolne</t>
  </si>
  <si>
    <t>Pomoc materialna dla uczniów</t>
  </si>
  <si>
    <t>stypendia dla  uczniów</t>
  </si>
  <si>
    <t xml:space="preserve">inne formy pomocy dla uczniów </t>
  </si>
  <si>
    <t>Dokształcanie i doskonalenie nauczycieli</t>
  </si>
  <si>
    <t>zakup pozostałych usług</t>
  </si>
  <si>
    <t>GOSPODARKA KOMUNALNA I OCHRONA ŚRODOWISKA</t>
  </si>
  <si>
    <t>Gospodarka odpadami</t>
  </si>
  <si>
    <t>Oczyszczanie miast i wsi</t>
  </si>
  <si>
    <t>6050</t>
  </si>
  <si>
    <t>Utrzymanie zieleni w miastach i gminach</t>
  </si>
  <si>
    <t>Ochrona różnorodności biologicznej i krajobrazu</t>
  </si>
  <si>
    <t>Oświetlenie ulic,placów i dróg</t>
  </si>
  <si>
    <t>Wpływy i wydatki związane z gromadzeniem środków  z opłat i kar za korzystanie ze środowiska</t>
  </si>
  <si>
    <t>KULTURA  I  OCHRONA  DZIEDZICTWA  NARODOWEGO</t>
  </si>
  <si>
    <t>Domy i ośrodki kultury,świetlice i kluby</t>
  </si>
  <si>
    <t>dotacja podmiotowa z budżetu dla samorządowej  instytucji kultury</t>
  </si>
  <si>
    <t>Biblioteki</t>
  </si>
  <si>
    <t xml:space="preserve">dotacja podmiotowa z budżetu  dla samorządowej  instytucji kultury </t>
  </si>
  <si>
    <t>Ochrona zabytków i opieka nad zabytkami</t>
  </si>
  <si>
    <t>2820</t>
  </si>
  <si>
    <t>dotacja celowa z budżetu na finansowanie lub dofinansowanie zadań zleconych do  realizacji stowarzyszeniom</t>
  </si>
  <si>
    <t>dotacja celowa z budżetu na finansowanie lub dofinansowanie zadań zleconych do realizacji pozostałym jednostkom nizalicznym do sektora finansów publicznych</t>
  </si>
  <si>
    <t>KULTURA  FIZYCZNA  I  SPORT</t>
  </si>
  <si>
    <t>Obiekty sportowe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</si>
  <si>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</si>
  <si>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</si>
  <si>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</si>
  <si>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</si>
  <si>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</si>
  <si>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</si>
  <si>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t>wydatki na obsł.długu jst</t>
  </si>
  <si>
    <t>wydatki z tyt.poreczeń itd..</t>
  </si>
  <si>
    <t>Wydatki majątkowe</t>
  </si>
  <si>
    <t>w tym : wydatki inwestycyjne</t>
  </si>
  <si>
    <t>pozostałe wydatki majątkowe</t>
  </si>
  <si>
    <t>Wójt Gminy</t>
  </si>
  <si>
    <t>Kazimierz Tomaszewski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</si>
</sst>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Alignment="0" applyProtection="0"/>
    <xf numFmtId="164" fontId="2" fillId="3" borderId="0" applyNumberFormat="0" applyAlignment="0" applyProtection="0"/>
    <xf numFmtId="164" fontId="2" fillId="4" borderId="0" applyNumberFormat="0" applyAlignment="0" applyProtection="0"/>
    <xf numFmtId="164" fontId="2" fillId="5" borderId="0" applyNumberFormat="0" applyAlignment="0" applyProtection="0"/>
    <xf numFmtId="164" fontId="2" fillId="6" borderId="0" applyNumberFormat="0" applyAlignment="0" applyProtection="0"/>
    <xf numFmtId="164" fontId="2" fillId="7" borderId="0" applyNumberFormat="0" applyAlignment="0" applyProtection="0"/>
    <xf numFmtId="164" fontId="2" fillId="8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5" borderId="0" applyNumberFormat="0" applyAlignment="0" applyProtection="0"/>
    <xf numFmtId="164" fontId="2" fillId="8" borderId="0" applyNumberFormat="0" applyAlignment="0" applyProtection="0"/>
    <xf numFmtId="164" fontId="2" fillId="11" borderId="0" applyNumberFormat="0" applyAlignment="0" applyProtection="0"/>
    <xf numFmtId="164" fontId="3" fillId="12" borderId="0" applyNumberFormat="0" applyAlignment="0" applyProtection="0"/>
    <xf numFmtId="164" fontId="3" fillId="9" borderId="0" applyNumberFormat="0" applyAlignment="0" applyProtection="0"/>
    <xf numFmtId="164" fontId="3" fillId="10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15" borderId="0" applyNumberFormat="0" applyAlignment="0" applyProtection="0"/>
    <xf numFmtId="164" fontId="3" fillId="16" borderId="0" applyNumberFormat="0" applyAlignment="0" applyProtection="0"/>
    <xf numFmtId="164" fontId="3" fillId="17" borderId="0" applyNumberFormat="0" applyAlignment="0" applyProtection="0"/>
    <xf numFmtId="164" fontId="3" fillId="18" borderId="0" applyNumberFormat="0" applyAlignment="0" applyProtection="0"/>
    <xf numFmtId="164" fontId="3" fillId="13" borderId="0" applyNumberFormat="0" applyAlignment="0" applyProtection="0"/>
    <xf numFmtId="164" fontId="3" fillId="14" borderId="0" applyNumberFormat="0" applyAlignment="0" applyProtection="0"/>
    <xf numFmtId="164" fontId="3" fillId="19" borderId="0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Alignment="0" applyProtection="0"/>
    <xf numFmtId="164" fontId="12" fillId="22" borderId="0" applyNumberFormat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17" fillId="0" borderId="0" applyNumberFormat="0" applyFill="0" applyAlignment="0" applyProtection="0"/>
    <xf numFmtId="164" fontId="0" fillId="23" borderId="9" applyNumberFormat="0" applyAlignment="0" applyProtection="0"/>
    <xf numFmtId="164" fontId="18" fillId="3" borderId="0" applyNumberFormat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2" fillId="20" borderId="10" xfId="0" applyFont="1" applyFill="1" applyBorder="1" applyAlignment="1">
      <alignment horizontal="center" vertical="center" wrapText="1"/>
    </xf>
    <xf numFmtId="165" fontId="22" fillId="20" borderId="10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23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5" fontId="24" fillId="4" borderId="10" xfId="0" applyNumberFormat="1" applyFont="1" applyFill="1" applyBorder="1" applyAlignment="1">
      <alignment horizontal="center" vertical="center"/>
    </xf>
    <xf numFmtId="165" fontId="24" fillId="4" borderId="10" xfId="0" applyNumberFormat="1" applyFont="1" applyFill="1" applyBorder="1" applyAlignment="1">
      <alignment vertical="center"/>
    </xf>
    <xf numFmtId="164" fontId="24" fillId="4" borderId="10" xfId="0" applyFont="1" applyFill="1" applyBorder="1" applyAlignment="1">
      <alignment horizontal="center" vertical="center" wrapText="1"/>
    </xf>
    <xf numFmtId="166" fontId="25" fillId="4" borderId="10" xfId="0" applyNumberFormat="1" applyFont="1" applyFill="1" applyBorder="1" applyAlignment="1">
      <alignment vertical="center" wrapText="1"/>
    </xf>
    <xf numFmtId="164" fontId="22" fillId="0" borderId="0" xfId="0" applyFont="1" applyBorder="1" applyAlignment="1">
      <alignment/>
    </xf>
    <xf numFmtId="165" fontId="24" fillId="0" borderId="10" xfId="0" applyNumberFormat="1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vertical="center" wrapText="1"/>
    </xf>
    <xf numFmtId="165" fontId="26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 wrapText="1"/>
    </xf>
    <xf numFmtId="164" fontId="1" fillId="0" borderId="10" xfId="0" applyFont="1" applyBorder="1" applyAlignment="1">
      <alignment vertical="top" wrapText="1"/>
    </xf>
    <xf numFmtId="166" fontId="1" fillId="0" borderId="10" xfId="0" applyNumberFormat="1" applyFont="1" applyBorder="1" applyAlignment="1">
      <alignment vertical="top" wrapText="1"/>
    </xf>
    <xf numFmtId="164" fontId="26" fillId="24" borderId="10" xfId="0" applyFont="1" applyFill="1" applyBorder="1" applyAlignment="1">
      <alignment vertical="center" wrapText="1"/>
    </xf>
    <xf numFmtId="164" fontId="26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4" fontId="1" fillId="0" borderId="10" xfId="0" applyFont="1" applyBorder="1" applyAlignment="1">
      <alignment horizontal="right" vertical="center" wrapText="1"/>
    </xf>
    <xf numFmtId="164" fontId="22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4" fontId="1" fillId="0" borderId="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right" vertical="center" wrapText="1"/>
    </xf>
    <xf numFmtId="164" fontId="25" fillId="0" borderId="0" xfId="0" applyFont="1" applyBorder="1" applyAlignment="1">
      <alignment/>
    </xf>
    <xf numFmtId="165" fontId="27" fillId="0" borderId="10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 wrapText="1"/>
    </xf>
    <xf numFmtId="164" fontId="26" fillId="0" borderId="12" xfId="0" applyFont="1" applyBorder="1" applyAlignment="1">
      <alignment vertical="center" wrapText="1"/>
    </xf>
    <xf numFmtId="164" fontId="25" fillId="4" borderId="12" xfId="0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vertical="center"/>
    </xf>
    <xf numFmtId="164" fontId="24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righ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164" fontId="24" fillId="0" borderId="10" xfId="0" applyFont="1" applyBorder="1" applyAlignment="1">
      <alignment vertical="center" wrapText="1"/>
    </xf>
    <xf numFmtId="164" fontId="24" fillId="24" borderId="10" xfId="0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>
      <alignment horizontal="center" vertical="center"/>
    </xf>
    <xf numFmtId="164" fontId="24" fillId="24" borderId="10" xfId="0" applyFont="1" applyFill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vertical="center" wrapText="1"/>
    </xf>
    <xf numFmtId="164" fontId="26" fillId="24" borderId="10" xfId="0" applyFont="1" applyFill="1" applyBorder="1" applyAlignment="1">
      <alignment horizontal="center" vertical="center"/>
    </xf>
    <xf numFmtId="165" fontId="26" fillId="24" borderId="10" xfId="0" applyNumberFormat="1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center" vertical="center" wrapText="1"/>
    </xf>
    <xf numFmtId="166" fontId="0" fillId="24" borderId="10" xfId="0" applyNumberFormat="1" applyFont="1" applyFill="1" applyBorder="1" applyAlignment="1">
      <alignment vertical="center" wrapText="1"/>
    </xf>
    <xf numFmtId="164" fontId="26" fillId="0" borderId="10" xfId="0" applyFont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4" fontId="25" fillId="0" borderId="0" xfId="0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166" fontId="25" fillId="4" borderId="10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vertical="center"/>
    </xf>
    <xf numFmtId="166" fontId="0" fillId="24" borderId="10" xfId="0" applyNumberFormat="1" applyFont="1" applyFill="1" applyBorder="1" applyAlignment="1">
      <alignment vertical="center"/>
    </xf>
    <xf numFmtId="164" fontId="26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left" vertical="center" wrapText="1"/>
    </xf>
    <xf numFmtId="165" fontId="24" fillId="24" borderId="10" xfId="0" applyNumberFormat="1" applyFont="1" applyFill="1" applyBorder="1" applyAlignment="1">
      <alignment vertical="center"/>
    </xf>
    <xf numFmtId="164" fontId="24" fillId="24" borderId="10" xfId="0" applyFont="1" applyFill="1" applyBorder="1" applyAlignment="1">
      <alignment horizontal="left" vertical="center" wrapText="1"/>
    </xf>
    <xf numFmtId="164" fontId="26" fillId="0" borderId="13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tabSelected="1" zoomScale="75" zoomScaleNormal="75" workbookViewId="0" topLeftCell="A1">
      <pane ySplit="7" topLeftCell="A8" activePane="bottomLeft" state="frozen"/>
      <selection pane="topLeft" activeCell="A1" sqref="A1"/>
      <selection pane="bottomLeft" activeCell="D583" sqref="D583"/>
    </sheetView>
  </sheetViews>
  <sheetFormatPr defaultColWidth="9.00390625" defaultRowHeight="12.75"/>
  <cols>
    <col min="1" max="1" width="6.625" style="1" customWidth="1"/>
    <col min="2" max="2" width="8.875" style="1" customWidth="1"/>
    <col min="3" max="3" width="8.875" style="2" customWidth="1"/>
    <col min="4" max="4" width="65.375" style="3" customWidth="1"/>
    <col min="5" max="5" width="13.875" style="3" customWidth="1"/>
    <col min="6" max="6" width="13.125" style="3" customWidth="1"/>
    <col min="7" max="7" width="12.875" style="3" customWidth="1"/>
    <col min="8" max="8" width="13.25390625" style="3" customWidth="1"/>
    <col min="9" max="16384" width="9.00390625" style="4" customWidth="1"/>
  </cols>
  <sheetData>
    <row r="1" spans="1:8" ht="17.25">
      <c r="A1" s="5" t="s">
        <v>0</v>
      </c>
      <c r="B1" s="5"/>
      <c r="C1" s="5"/>
      <c r="D1" s="5"/>
      <c r="E1" s="5"/>
      <c r="F1" s="5"/>
      <c r="G1" s="5"/>
      <c r="H1" s="5"/>
    </row>
    <row r="2" spans="1:6" ht="18">
      <c r="A2" s="6"/>
      <c r="B2" s="6"/>
      <c r="C2" s="7"/>
      <c r="D2" s="6"/>
      <c r="E2" s="6"/>
      <c r="F2" s="6"/>
    </row>
    <row r="3" spans="3:8" ht="13.5">
      <c r="C3" s="8"/>
      <c r="D3" s="1"/>
      <c r="E3" s="1"/>
      <c r="F3" s="1"/>
      <c r="G3" s="9"/>
      <c r="H3" s="10" t="s">
        <v>1</v>
      </c>
    </row>
    <row r="4" spans="1:8" s="13" customFormat="1" ht="18.75" customHeight="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/>
      <c r="H4" s="11" t="s">
        <v>8</v>
      </c>
    </row>
    <row r="5" spans="1:8" s="13" customFormat="1" ht="20.25" customHeight="1">
      <c r="A5" s="11"/>
      <c r="B5" s="11"/>
      <c r="C5" s="12"/>
      <c r="D5" s="11"/>
      <c r="E5" s="11"/>
      <c r="F5" s="11" t="s">
        <v>9</v>
      </c>
      <c r="G5" s="11" t="s">
        <v>10</v>
      </c>
      <c r="H5" s="11"/>
    </row>
    <row r="6" spans="1:8" s="13" customFormat="1" ht="13.5">
      <c r="A6" s="11"/>
      <c r="B6" s="11"/>
      <c r="C6" s="12"/>
      <c r="D6" s="11"/>
      <c r="E6" s="11"/>
      <c r="F6" s="11"/>
      <c r="G6" s="11"/>
      <c r="H6" s="11"/>
    </row>
    <row r="7" spans="1:8" s="13" customFormat="1" ht="9" customHeight="1">
      <c r="A7" s="14">
        <v>1</v>
      </c>
      <c r="B7" s="14">
        <v>2</v>
      </c>
      <c r="C7" s="15">
        <v>3</v>
      </c>
      <c r="D7" s="14">
        <v>4</v>
      </c>
      <c r="E7" s="14">
        <v>5</v>
      </c>
      <c r="F7" s="14">
        <v>6</v>
      </c>
      <c r="G7" s="14">
        <v>7</v>
      </c>
      <c r="H7" s="16">
        <v>8</v>
      </c>
    </row>
    <row r="8" spans="1:8" s="21" customFormat="1" ht="16.5" customHeight="1">
      <c r="A8" s="17" t="s">
        <v>11</v>
      </c>
      <c r="B8" s="17"/>
      <c r="C8" s="18"/>
      <c r="D8" s="19" t="s">
        <v>12</v>
      </c>
      <c r="E8" s="20">
        <f>E9+E16+E18</f>
        <v>1198154</v>
      </c>
      <c r="F8" s="20">
        <f>F9+F16+F18</f>
        <v>0</v>
      </c>
      <c r="G8" s="20">
        <f>G9+G16+G18</f>
        <v>0</v>
      </c>
      <c r="H8" s="20">
        <f>H9+H16+H18</f>
        <v>1198154</v>
      </c>
    </row>
    <row r="9" spans="1:8" s="21" customFormat="1" ht="16.5" customHeight="1">
      <c r="A9" s="22"/>
      <c r="B9" s="22" t="s">
        <v>13</v>
      </c>
      <c r="C9" s="22"/>
      <c r="D9" s="23" t="s">
        <v>14</v>
      </c>
      <c r="E9" s="24">
        <f>E12+E13+E15+E14</f>
        <v>639000</v>
      </c>
      <c r="F9" s="24">
        <f>F12+F13+F15+F14</f>
        <v>0</v>
      </c>
      <c r="G9" s="24">
        <f>G12+G13+G15+G14</f>
        <v>0</v>
      </c>
      <c r="H9" s="24">
        <f>H12+H13+H15+H14</f>
        <v>639000</v>
      </c>
    </row>
    <row r="10" spans="1:8" s="13" customFormat="1" ht="12.75" customHeight="1" hidden="1">
      <c r="A10" s="22"/>
      <c r="B10" s="22"/>
      <c r="C10" s="25"/>
      <c r="D10" s="26"/>
      <c r="E10" s="27"/>
      <c r="F10" s="24"/>
      <c r="G10" s="28"/>
      <c r="H10" s="28"/>
    </row>
    <row r="11" spans="1:8" s="13" customFormat="1" ht="12.75" customHeight="1" hidden="1">
      <c r="A11" s="22"/>
      <c r="B11" s="22"/>
      <c r="C11" s="25"/>
      <c r="D11" s="26"/>
      <c r="E11" s="27"/>
      <c r="F11" s="24"/>
      <c r="G11" s="28"/>
      <c r="H11" s="28"/>
    </row>
    <row r="12" spans="1:8" s="13" customFormat="1" ht="16.5" customHeight="1">
      <c r="A12" s="22"/>
      <c r="B12" s="25"/>
      <c r="C12" s="25">
        <v>6050</v>
      </c>
      <c r="D12" s="26" t="s">
        <v>15</v>
      </c>
      <c r="E12" s="27">
        <v>415000</v>
      </c>
      <c r="F12" s="24"/>
      <c r="G12" s="29"/>
      <c r="H12" s="29">
        <f>E12+F12-G12</f>
        <v>415000</v>
      </c>
    </row>
    <row r="13" spans="1:8" s="13" customFormat="1" ht="12.75" customHeight="1" hidden="1">
      <c r="A13" s="22"/>
      <c r="B13" s="25"/>
      <c r="C13" s="25"/>
      <c r="D13" s="26"/>
      <c r="E13" s="27"/>
      <c r="F13" s="24"/>
      <c r="G13" s="29"/>
      <c r="H13" s="29"/>
    </row>
    <row r="14" spans="1:8" s="13" customFormat="1" ht="16.5" customHeight="1">
      <c r="A14" s="22"/>
      <c r="B14" s="25"/>
      <c r="C14" s="25">
        <v>6058</v>
      </c>
      <c r="D14" s="26" t="s">
        <v>15</v>
      </c>
      <c r="E14" s="27">
        <v>141000</v>
      </c>
      <c r="F14" s="24"/>
      <c r="G14" s="29"/>
      <c r="H14" s="29">
        <f>E14+F14-G14</f>
        <v>141000</v>
      </c>
    </row>
    <row r="15" spans="1:8" s="13" customFormat="1" ht="16.5" customHeight="1">
      <c r="A15" s="25"/>
      <c r="B15" s="25"/>
      <c r="C15" s="25">
        <v>6059</v>
      </c>
      <c r="D15" s="26" t="s">
        <v>15</v>
      </c>
      <c r="E15" s="27">
        <v>83000</v>
      </c>
      <c r="F15" s="24"/>
      <c r="G15" s="29"/>
      <c r="H15" s="29">
        <f>E15+F15-G15</f>
        <v>83000</v>
      </c>
    </row>
    <row r="16" spans="1:8" s="21" customFormat="1" ht="16.5" customHeight="1">
      <c r="A16" s="22"/>
      <c r="B16" s="22" t="s">
        <v>16</v>
      </c>
      <c r="C16" s="22"/>
      <c r="D16" s="23" t="s">
        <v>17</v>
      </c>
      <c r="E16" s="24">
        <f>E17</f>
        <v>23200</v>
      </c>
      <c r="F16" s="24">
        <f>F17</f>
        <v>0</v>
      </c>
      <c r="G16" s="24">
        <f>G17</f>
        <v>0</v>
      </c>
      <c r="H16" s="24">
        <f>H17</f>
        <v>23200</v>
      </c>
    </row>
    <row r="17" spans="1:8" s="13" customFormat="1" ht="22.5" customHeight="1">
      <c r="A17" s="22"/>
      <c r="B17" s="25"/>
      <c r="C17" s="25">
        <v>2850</v>
      </c>
      <c r="D17" s="30" t="s">
        <v>18</v>
      </c>
      <c r="E17" s="27">
        <v>23200</v>
      </c>
      <c r="F17" s="24"/>
      <c r="G17" s="28"/>
      <c r="H17" s="29">
        <f>E17+F17-G17</f>
        <v>23200</v>
      </c>
    </row>
    <row r="18" spans="1:8" s="21" customFormat="1" ht="16.5" customHeight="1">
      <c r="A18" s="22"/>
      <c r="B18" s="22" t="s">
        <v>19</v>
      </c>
      <c r="C18" s="22"/>
      <c r="D18" s="23" t="s">
        <v>20</v>
      </c>
      <c r="E18" s="24">
        <f>SUM(E19:E30)</f>
        <v>535954</v>
      </c>
      <c r="F18" s="24">
        <f>SUM(F19:F30)</f>
        <v>0</v>
      </c>
      <c r="G18" s="24">
        <f>SUM(G19:G30)</f>
        <v>0</v>
      </c>
      <c r="H18" s="24">
        <f>SUM(H19:H30)</f>
        <v>535954</v>
      </c>
    </row>
    <row r="19" spans="1:8" s="13" customFormat="1" ht="29.25" customHeight="1">
      <c r="A19" s="22"/>
      <c r="B19" s="22"/>
      <c r="C19" s="25">
        <v>2710</v>
      </c>
      <c r="D19" s="31" t="s">
        <v>21</v>
      </c>
      <c r="E19" s="27">
        <v>1500</v>
      </c>
      <c r="F19" s="32"/>
      <c r="G19" s="32"/>
      <c r="H19" s="33">
        <f aca="true" t="shared" si="0" ref="H19:H30">E19+F19-G19</f>
        <v>1500</v>
      </c>
    </row>
    <row r="20" spans="1:8" s="37" customFormat="1" ht="16.5" customHeight="1">
      <c r="A20" s="22"/>
      <c r="B20" s="22"/>
      <c r="C20" s="25">
        <v>3030</v>
      </c>
      <c r="D20" s="31" t="s">
        <v>22</v>
      </c>
      <c r="E20" s="27">
        <v>4000</v>
      </c>
      <c r="F20" s="34"/>
      <c r="G20" s="35"/>
      <c r="H20" s="36">
        <f t="shared" si="0"/>
        <v>4000</v>
      </c>
    </row>
    <row r="21" spans="1:8" ht="16.5" customHeight="1">
      <c r="A21" s="22"/>
      <c r="B21" s="22"/>
      <c r="C21" s="25">
        <v>4010</v>
      </c>
      <c r="D21" s="31" t="s">
        <v>23</v>
      </c>
      <c r="E21" s="27">
        <v>2790</v>
      </c>
      <c r="F21" s="38"/>
      <c r="G21" s="39"/>
      <c r="H21" s="40">
        <f t="shared" si="0"/>
        <v>2790</v>
      </c>
    </row>
    <row r="22" spans="1:8" ht="16.5" customHeight="1">
      <c r="A22" s="22"/>
      <c r="B22" s="22"/>
      <c r="C22" s="25">
        <v>4110</v>
      </c>
      <c r="D22" s="31" t="s">
        <v>24</v>
      </c>
      <c r="E22" s="27">
        <v>421</v>
      </c>
      <c r="F22" s="38"/>
      <c r="G22" s="39"/>
      <c r="H22" s="40">
        <f t="shared" si="0"/>
        <v>421</v>
      </c>
    </row>
    <row r="23" spans="1:8" ht="16.5" customHeight="1">
      <c r="A23" s="22"/>
      <c r="B23" s="22"/>
      <c r="C23" s="25">
        <v>4120</v>
      </c>
      <c r="D23" s="31" t="s">
        <v>25</v>
      </c>
      <c r="E23" s="27">
        <v>69</v>
      </c>
      <c r="F23" s="38"/>
      <c r="G23" s="39"/>
      <c r="H23" s="40">
        <f t="shared" si="0"/>
        <v>69</v>
      </c>
    </row>
    <row r="24" spans="1:8" ht="16.5" customHeight="1">
      <c r="A24" s="22"/>
      <c r="B24" s="22"/>
      <c r="C24" s="25">
        <v>4170</v>
      </c>
      <c r="D24" s="31" t="s">
        <v>26</v>
      </c>
      <c r="E24" s="27">
        <v>2000</v>
      </c>
      <c r="F24" s="36"/>
      <c r="G24" s="40"/>
      <c r="H24" s="40">
        <f t="shared" si="0"/>
        <v>2000</v>
      </c>
    </row>
    <row r="25" spans="1:8" ht="16.5" customHeight="1">
      <c r="A25" s="22"/>
      <c r="B25" s="22"/>
      <c r="C25" s="25">
        <v>4210</v>
      </c>
      <c r="D25" s="26" t="s">
        <v>27</v>
      </c>
      <c r="E25" s="27">
        <v>15246</v>
      </c>
      <c r="F25" s="36"/>
      <c r="G25" s="40"/>
      <c r="H25" s="40">
        <f t="shared" si="0"/>
        <v>15246</v>
      </c>
    </row>
    <row r="26" spans="1:8" ht="16.5" customHeight="1">
      <c r="A26" s="22"/>
      <c r="B26" s="22"/>
      <c r="C26" s="25">
        <v>4300</v>
      </c>
      <c r="D26" s="26" t="s">
        <v>28</v>
      </c>
      <c r="E26" s="27">
        <v>23999</v>
      </c>
      <c r="F26" s="36"/>
      <c r="G26" s="40"/>
      <c r="H26" s="40">
        <f t="shared" si="0"/>
        <v>23999</v>
      </c>
    </row>
    <row r="27" spans="1:8" ht="16.5" customHeight="1">
      <c r="A27" s="22"/>
      <c r="B27" s="22"/>
      <c r="C27" s="25">
        <v>4410</v>
      </c>
      <c r="D27" s="26" t="s">
        <v>29</v>
      </c>
      <c r="E27" s="27">
        <v>300</v>
      </c>
      <c r="F27" s="41"/>
      <c r="G27" s="40"/>
      <c r="H27" s="40">
        <f t="shared" si="0"/>
        <v>300</v>
      </c>
    </row>
    <row r="28" spans="1:8" ht="16.5" customHeight="1">
      <c r="A28" s="22"/>
      <c r="B28" s="25"/>
      <c r="C28" s="25">
        <v>4430</v>
      </c>
      <c r="D28" s="26" t="s">
        <v>30</v>
      </c>
      <c r="E28" s="27">
        <v>484954</v>
      </c>
      <c r="F28" s="36"/>
      <c r="G28" s="40"/>
      <c r="H28" s="40">
        <f t="shared" si="0"/>
        <v>484954</v>
      </c>
    </row>
    <row r="29" spans="1:8" ht="27.75" customHeight="1">
      <c r="A29" s="22"/>
      <c r="B29" s="25"/>
      <c r="C29" s="25">
        <v>4740</v>
      </c>
      <c r="D29" s="26" t="s">
        <v>31</v>
      </c>
      <c r="E29" s="27">
        <v>675</v>
      </c>
      <c r="F29" s="38"/>
      <c r="G29" s="40"/>
      <c r="H29" s="40">
        <f t="shared" si="0"/>
        <v>675</v>
      </c>
    </row>
    <row r="30" spans="1:8" ht="16.5" customHeight="1">
      <c r="A30" s="22"/>
      <c r="B30" s="25"/>
      <c r="C30" s="25">
        <v>4750</v>
      </c>
      <c r="D30" s="26" t="s">
        <v>32</v>
      </c>
      <c r="E30" s="27">
        <v>0</v>
      </c>
      <c r="F30" s="38"/>
      <c r="G30" s="40"/>
      <c r="H30" s="40">
        <f t="shared" si="0"/>
        <v>0</v>
      </c>
    </row>
    <row r="31" spans="1:8" s="42" customFormat="1" ht="16.5" customHeight="1">
      <c r="A31" s="17" t="s">
        <v>33</v>
      </c>
      <c r="B31" s="17"/>
      <c r="C31" s="17"/>
      <c r="D31" s="19" t="s">
        <v>34</v>
      </c>
      <c r="E31" s="20">
        <f>E32</f>
        <v>5900</v>
      </c>
      <c r="F31" s="20">
        <f>F32</f>
        <v>0</v>
      </c>
      <c r="G31" s="20">
        <f>G32</f>
        <v>0</v>
      </c>
      <c r="H31" s="20">
        <f>H32</f>
        <v>5900</v>
      </c>
    </row>
    <row r="32" spans="1:8" s="42" customFormat="1" ht="16.5" customHeight="1">
      <c r="A32" s="22"/>
      <c r="B32" s="22" t="s">
        <v>35</v>
      </c>
      <c r="C32" s="22"/>
      <c r="D32" s="23" t="s">
        <v>36</v>
      </c>
      <c r="E32" s="24">
        <f>SUM(E33:E35)</f>
        <v>5900</v>
      </c>
      <c r="F32" s="24">
        <f>SUM(F33:F35)</f>
        <v>0</v>
      </c>
      <c r="G32" s="24">
        <f>SUM(G33:G35)</f>
        <v>0</v>
      </c>
      <c r="H32" s="24">
        <f>SUM(H33:H35)</f>
        <v>5900</v>
      </c>
    </row>
    <row r="33" spans="1:8" ht="16.5" customHeight="1">
      <c r="A33" s="22"/>
      <c r="B33" s="25"/>
      <c r="C33" s="25">
        <v>4210</v>
      </c>
      <c r="D33" s="26" t="s">
        <v>27</v>
      </c>
      <c r="E33" s="27">
        <v>5000</v>
      </c>
      <c r="F33" s="40"/>
      <c r="G33" s="40"/>
      <c r="H33" s="40">
        <f>E33+F33-G33</f>
        <v>5000</v>
      </c>
    </row>
    <row r="34" spans="1:8" ht="16.5" customHeight="1">
      <c r="A34" s="22"/>
      <c r="B34" s="25"/>
      <c r="C34" s="25">
        <v>4300</v>
      </c>
      <c r="D34" s="26" t="s">
        <v>28</v>
      </c>
      <c r="E34" s="27">
        <v>300</v>
      </c>
      <c r="F34" s="40"/>
      <c r="G34" s="40"/>
      <c r="H34" s="40">
        <f>E34+F34-G34</f>
        <v>300</v>
      </c>
    </row>
    <row r="35" spans="1:8" ht="16.5" customHeight="1">
      <c r="A35" s="22"/>
      <c r="B35" s="25"/>
      <c r="C35" s="25">
        <v>4500</v>
      </c>
      <c r="D35" s="26" t="s">
        <v>37</v>
      </c>
      <c r="E35" s="27">
        <v>600</v>
      </c>
      <c r="F35" s="40"/>
      <c r="G35" s="40"/>
      <c r="H35" s="40">
        <f>E35+F35-G35</f>
        <v>600</v>
      </c>
    </row>
    <row r="36" spans="1:8" s="42" customFormat="1" ht="16.5" customHeight="1">
      <c r="A36" s="17" t="s">
        <v>38</v>
      </c>
      <c r="B36" s="17"/>
      <c r="C36" s="17"/>
      <c r="D36" s="19" t="s">
        <v>39</v>
      </c>
      <c r="E36" s="20">
        <f>E37</f>
        <v>9624077</v>
      </c>
      <c r="F36" s="20">
        <f>F37</f>
        <v>0</v>
      </c>
      <c r="G36" s="20">
        <f>G37</f>
        <v>0</v>
      </c>
      <c r="H36" s="20">
        <f>H37</f>
        <v>9624077</v>
      </c>
    </row>
    <row r="37" spans="1:8" s="42" customFormat="1" ht="16.5" customHeight="1">
      <c r="A37" s="22"/>
      <c r="B37" s="22" t="s">
        <v>40</v>
      </c>
      <c r="C37" s="22"/>
      <c r="D37" s="23" t="s">
        <v>41</v>
      </c>
      <c r="E37" s="24">
        <f>SUM(E38:E45)</f>
        <v>9624077</v>
      </c>
      <c r="F37" s="24">
        <f>SUM(F38:F45)</f>
        <v>0</v>
      </c>
      <c r="G37" s="24">
        <f>SUM(G38:G45)</f>
        <v>0</v>
      </c>
      <c r="H37" s="24">
        <f>SUM(H38:H45)</f>
        <v>9624077</v>
      </c>
    </row>
    <row r="38" spans="1:8" ht="16.5" customHeight="1">
      <c r="A38" s="22"/>
      <c r="B38" s="25"/>
      <c r="C38" s="25">
        <v>4210</v>
      </c>
      <c r="D38" s="26" t="s">
        <v>27</v>
      </c>
      <c r="E38" s="27">
        <v>27303</v>
      </c>
      <c r="F38" s="27"/>
      <c r="G38" s="24"/>
      <c r="H38" s="24">
        <f aca="true" t="shared" si="1" ref="H38:H45">E38+F38-G38</f>
        <v>27303</v>
      </c>
    </row>
    <row r="39" spans="1:8" ht="16.5" customHeight="1">
      <c r="A39" s="22"/>
      <c r="B39" s="25"/>
      <c r="C39" s="25">
        <v>4270</v>
      </c>
      <c r="D39" s="26" t="s">
        <v>42</v>
      </c>
      <c r="E39" s="27">
        <v>459800</v>
      </c>
      <c r="F39" s="27"/>
      <c r="G39" s="40"/>
      <c r="H39" s="40">
        <f t="shared" si="1"/>
        <v>459800</v>
      </c>
    </row>
    <row r="40" spans="1:8" ht="16.5" customHeight="1">
      <c r="A40" s="22"/>
      <c r="B40" s="25"/>
      <c r="C40" s="25">
        <v>4300</v>
      </c>
      <c r="D40" s="26" t="s">
        <v>28</v>
      </c>
      <c r="E40" s="27">
        <v>189825</v>
      </c>
      <c r="F40" s="27"/>
      <c r="G40" s="40"/>
      <c r="H40" s="40">
        <f t="shared" si="1"/>
        <v>189825</v>
      </c>
    </row>
    <row r="41" spans="1:8" ht="16.5" customHeight="1">
      <c r="A41" s="22"/>
      <c r="B41" s="25"/>
      <c r="C41" s="25">
        <v>4430</v>
      </c>
      <c r="D41" s="26" t="s">
        <v>30</v>
      </c>
      <c r="E41" s="27">
        <v>5000</v>
      </c>
      <c r="F41" s="27"/>
      <c r="G41" s="40"/>
      <c r="H41" s="40">
        <f t="shared" si="1"/>
        <v>5000</v>
      </c>
    </row>
    <row r="42" spans="1:8" ht="16.5" customHeight="1">
      <c r="A42" s="22"/>
      <c r="B42" s="25"/>
      <c r="C42" s="25">
        <v>6050</v>
      </c>
      <c r="D42" s="26" t="s">
        <v>15</v>
      </c>
      <c r="E42" s="27">
        <v>8138599</v>
      </c>
      <c r="F42" s="27"/>
      <c r="G42" s="40"/>
      <c r="H42" s="40">
        <f t="shared" si="1"/>
        <v>8138599</v>
      </c>
    </row>
    <row r="43" spans="1:8" ht="16.5" customHeight="1">
      <c r="A43" s="22"/>
      <c r="B43" s="25"/>
      <c r="C43" s="25">
        <v>6058</v>
      </c>
      <c r="D43" s="26" t="s">
        <v>15</v>
      </c>
      <c r="E43" s="27">
        <v>500000</v>
      </c>
      <c r="F43" s="27"/>
      <c r="G43" s="40"/>
      <c r="H43" s="40">
        <f t="shared" si="1"/>
        <v>500000</v>
      </c>
    </row>
    <row r="44" spans="1:8" ht="16.5" customHeight="1">
      <c r="A44" s="22"/>
      <c r="B44" s="25"/>
      <c r="C44" s="25">
        <v>6059</v>
      </c>
      <c r="D44" s="26" t="s">
        <v>15</v>
      </c>
      <c r="E44" s="27">
        <v>303550</v>
      </c>
      <c r="F44" s="27"/>
      <c r="G44" s="40"/>
      <c r="H44" s="40">
        <f t="shared" si="1"/>
        <v>303550</v>
      </c>
    </row>
    <row r="45" spans="1:8" ht="16.5" customHeight="1">
      <c r="A45" s="22"/>
      <c r="B45" s="25"/>
      <c r="C45" s="25">
        <v>6060</v>
      </c>
      <c r="D45" s="26" t="s">
        <v>43</v>
      </c>
      <c r="E45" s="27">
        <f>F45+G45</f>
        <v>0</v>
      </c>
      <c r="F45" s="27"/>
      <c r="G45" s="40"/>
      <c r="H45" s="40">
        <f t="shared" si="1"/>
        <v>0</v>
      </c>
    </row>
    <row r="46" spans="1:8" s="42" customFormat="1" ht="16.5" customHeight="1">
      <c r="A46" s="17" t="s">
        <v>44</v>
      </c>
      <c r="B46" s="17"/>
      <c r="C46" s="17"/>
      <c r="D46" s="19" t="s">
        <v>45</v>
      </c>
      <c r="E46" s="20">
        <f>E47+E60</f>
        <v>285554</v>
      </c>
      <c r="F46" s="20">
        <f>F47+F60</f>
        <v>0</v>
      </c>
      <c r="G46" s="20">
        <f>G47</f>
        <v>0</v>
      </c>
      <c r="H46" s="20">
        <f>H47+H60</f>
        <v>285554</v>
      </c>
    </row>
    <row r="47" spans="1:8" s="42" customFormat="1" ht="16.5" customHeight="1">
      <c r="A47" s="22"/>
      <c r="B47" s="22" t="s">
        <v>46</v>
      </c>
      <c r="C47" s="22"/>
      <c r="D47" s="23" t="s">
        <v>47</v>
      </c>
      <c r="E47" s="24">
        <f>SUM(E48:E59)</f>
        <v>275554</v>
      </c>
      <c r="F47" s="24">
        <f>SUM(F48:F59)</f>
        <v>0</v>
      </c>
      <c r="G47" s="24">
        <f>SUM(G48:G59)</f>
        <v>0</v>
      </c>
      <c r="H47" s="24">
        <f>SUM(H48:H59)</f>
        <v>275554</v>
      </c>
    </row>
    <row r="48" spans="1:8" ht="16.5" customHeight="1">
      <c r="A48" s="22"/>
      <c r="B48" s="25"/>
      <c r="C48" s="25">
        <v>4170</v>
      </c>
      <c r="D48" s="26" t="s">
        <v>26</v>
      </c>
      <c r="E48" s="27">
        <v>6200</v>
      </c>
      <c r="F48" s="40"/>
      <c r="G48" s="40"/>
      <c r="H48" s="40">
        <f aca="true" t="shared" si="2" ref="H48:H56">E48+F48-G48</f>
        <v>6200</v>
      </c>
    </row>
    <row r="49" spans="1:8" ht="16.5" customHeight="1">
      <c r="A49" s="22"/>
      <c r="B49" s="25"/>
      <c r="C49" s="25">
        <v>4210</v>
      </c>
      <c r="D49" s="26" t="s">
        <v>27</v>
      </c>
      <c r="E49" s="27">
        <v>81092</v>
      </c>
      <c r="F49" s="40"/>
      <c r="G49" s="40"/>
      <c r="H49" s="40">
        <f t="shared" si="2"/>
        <v>81092</v>
      </c>
    </row>
    <row r="50" spans="1:8" ht="16.5" customHeight="1">
      <c r="A50" s="22"/>
      <c r="B50" s="25"/>
      <c r="C50" s="25">
        <v>4260</v>
      </c>
      <c r="D50" s="26" t="s">
        <v>48</v>
      </c>
      <c r="E50" s="27">
        <v>6100</v>
      </c>
      <c r="F50" s="40"/>
      <c r="G50" s="40"/>
      <c r="H50" s="40">
        <f t="shared" si="2"/>
        <v>6100</v>
      </c>
    </row>
    <row r="51" spans="1:8" ht="16.5" customHeight="1">
      <c r="A51" s="22"/>
      <c r="B51" s="25"/>
      <c r="C51" s="25">
        <v>4270</v>
      </c>
      <c r="D51" s="26" t="s">
        <v>42</v>
      </c>
      <c r="E51" s="27">
        <v>19124</v>
      </c>
      <c r="F51" s="40"/>
      <c r="G51" s="40"/>
      <c r="H51" s="40">
        <f t="shared" si="2"/>
        <v>19124</v>
      </c>
    </row>
    <row r="52" spans="1:8" ht="16.5" customHeight="1">
      <c r="A52" s="22"/>
      <c r="B52" s="25"/>
      <c r="C52" s="25">
        <v>4300</v>
      </c>
      <c r="D52" s="26" t="s">
        <v>28</v>
      </c>
      <c r="E52" s="27">
        <v>27510</v>
      </c>
      <c r="F52" s="40"/>
      <c r="G52" s="40"/>
      <c r="H52" s="40">
        <f t="shared" si="2"/>
        <v>27510</v>
      </c>
    </row>
    <row r="53" spans="1:8" ht="16.5" customHeight="1">
      <c r="A53" s="22"/>
      <c r="B53" s="25"/>
      <c r="C53" s="25">
        <v>4430</v>
      </c>
      <c r="D53" s="26" t="s">
        <v>30</v>
      </c>
      <c r="E53" s="27">
        <v>10433</v>
      </c>
      <c r="F53" s="40"/>
      <c r="G53" s="40"/>
      <c r="H53" s="40">
        <f t="shared" si="2"/>
        <v>10433</v>
      </c>
    </row>
    <row r="54" spans="1:8" ht="16.5" customHeight="1">
      <c r="A54" s="22"/>
      <c r="B54" s="25"/>
      <c r="C54" s="25">
        <v>4520</v>
      </c>
      <c r="D54" s="26" t="s">
        <v>49</v>
      </c>
      <c r="E54" s="27">
        <v>2632</v>
      </c>
      <c r="F54" s="40"/>
      <c r="G54" s="40"/>
      <c r="H54" s="40">
        <f t="shared" si="2"/>
        <v>2632</v>
      </c>
    </row>
    <row r="55" spans="1:8" ht="16.5" customHeight="1">
      <c r="A55" s="22"/>
      <c r="B55" s="25"/>
      <c r="C55" s="25">
        <v>4530</v>
      </c>
      <c r="D55" s="26" t="s">
        <v>50</v>
      </c>
      <c r="E55" s="27">
        <v>64967</v>
      </c>
      <c r="F55" s="40"/>
      <c r="G55" s="40"/>
      <c r="H55" s="40">
        <f t="shared" si="2"/>
        <v>64967</v>
      </c>
    </row>
    <row r="56" spans="1:8" ht="16.5" customHeight="1">
      <c r="A56" s="22"/>
      <c r="B56" s="25"/>
      <c r="C56" s="25">
        <v>4590</v>
      </c>
      <c r="D56" s="26" t="s">
        <v>51</v>
      </c>
      <c r="E56" s="27">
        <v>2496</v>
      </c>
      <c r="F56" s="40"/>
      <c r="G56" s="40"/>
      <c r="H56" s="40">
        <f t="shared" si="2"/>
        <v>2496</v>
      </c>
    </row>
    <row r="57" spans="1:8" ht="12.75" customHeight="1" hidden="1">
      <c r="A57" s="22"/>
      <c r="B57" s="25"/>
      <c r="C57" s="43"/>
      <c r="D57" s="26"/>
      <c r="E57" s="27"/>
      <c r="F57" s="40"/>
      <c r="G57" s="40"/>
      <c r="H57" s="40"/>
    </row>
    <row r="58" spans="1:8" ht="16.5" customHeight="1">
      <c r="A58" s="22"/>
      <c r="B58" s="25"/>
      <c r="C58" s="25">
        <v>6050</v>
      </c>
      <c r="D58" s="26" t="s">
        <v>15</v>
      </c>
      <c r="E58" s="27">
        <v>50000</v>
      </c>
      <c r="F58" s="40"/>
      <c r="G58" s="40"/>
      <c r="H58" s="40">
        <f>E58+F58-G58</f>
        <v>50000</v>
      </c>
    </row>
    <row r="59" spans="1:8" ht="16.5" customHeight="1">
      <c r="A59" s="22"/>
      <c r="B59" s="25"/>
      <c r="C59" s="25">
        <v>6060</v>
      </c>
      <c r="D59" s="26" t="s">
        <v>43</v>
      </c>
      <c r="E59" s="27">
        <v>5000</v>
      </c>
      <c r="F59" s="40"/>
      <c r="G59" s="40"/>
      <c r="H59" s="40">
        <f>E59+F59-G59</f>
        <v>5000</v>
      </c>
    </row>
    <row r="60" spans="1:8" ht="16.5" customHeight="1">
      <c r="A60" s="22"/>
      <c r="B60" s="25" t="s">
        <v>52</v>
      </c>
      <c r="C60" s="25"/>
      <c r="D60" s="44" t="s">
        <v>36</v>
      </c>
      <c r="E60" s="27">
        <f>E61</f>
        <v>10000</v>
      </c>
      <c r="F60" s="40">
        <f>F61</f>
        <v>0</v>
      </c>
      <c r="G60" s="40"/>
      <c r="H60" s="40">
        <f>H61</f>
        <v>10000</v>
      </c>
    </row>
    <row r="61" spans="1:8" ht="22.5" customHeight="1">
      <c r="A61" s="22"/>
      <c r="B61" s="25"/>
      <c r="C61" s="25" t="s">
        <v>53</v>
      </c>
      <c r="D61" s="45" t="s">
        <v>54</v>
      </c>
      <c r="E61" s="27">
        <v>10000</v>
      </c>
      <c r="F61" s="40"/>
      <c r="G61" s="40"/>
      <c r="H61" s="40">
        <f>E61+F61-G61</f>
        <v>10000</v>
      </c>
    </row>
    <row r="62" spans="1:8" s="42" customFormat="1" ht="16.5" customHeight="1">
      <c r="A62" s="17" t="s">
        <v>55</v>
      </c>
      <c r="B62" s="17"/>
      <c r="C62" s="17"/>
      <c r="D62" s="46" t="s">
        <v>56</v>
      </c>
      <c r="E62" s="20">
        <f>E63</f>
        <v>0</v>
      </c>
      <c r="F62" s="20">
        <f>F63</f>
        <v>0</v>
      </c>
      <c r="G62" s="20">
        <f>G63</f>
        <v>0</v>
      </c>
      <c r="H62" s="20">
        <f>H63</f>
        <v>0</v>
      </c>
    </row>
    <row r="63" spans="1:8" s="42" customFormat="1" ht="16.5" customHeight="1">
      <c r="A63" s="22"/>
      <c r="B63" s="47" t="s">
        <v>57</v>
      </c>
      <c r="C63" s="47"/>
      <c r="D63" s="48" t="s">
        <v>58</v>
      </c>
      <c r="E63" s="49">
        <f>E64+E66</f>
        <v>0</v>
      </c>
      <c r="F63" s="49">
        <f>F64+F66</f>
        <v>0</v>
      </c>
      <c r="G63" s="49">
        <f>G64+G66</f>
        <v>0</v>
      </c>
      <c r="H63" s="49">
        <f>H64+H66</f>
        <v>0</v>
      </c>
    </row>
    <row r="64" spans="1:8" ht="16.5" customHeight="1">
      <c r="A64" s="22"/>
      <c r="B64" s="47"/>
      <c r="C64" s="25" t="s">
        <v>59</v>
      </c>
      <c r="D64" s="26" t="s">
        <v>42</v>
      </c>
      <c r="E64" s="40">
        <f>F64+G64</f>
        <v>0</v>
      </c>
      <c r="F64" s="40"/>
      <c r="G64" s="40"/>
      <c r="H64" s="40">
        <f>E64+F64-G64</f>
        <v>0</v>
      </c>
    </row>
    <row r="65" spans="1:8" ht="12.75" customHeight="1" hidden="1">
      <c r="A65" s="22"/>
      <c r="B65" s="25"/>
      <c r="C65" s="25"/>
      <c r="D65" s="26"/>
      <c r="E65" s="27"/>
      <c r="F65" s="40"/>
      <c r="G65" s="40"/>
      <c r="H65" s="40"/>
    </row>
    <row r="66" spans="1:8" ht="16.5" customHeight="1">
      <c r="A66" s="22"/>
      <c r="B66" s="25"/>
      <c r="C66" s="25">
        <v>4300</v>
      </c>
      <c r="D66" s="26" t="s">
        <v>28</v>
      </c>
      <c r="E66" s="27">
        <f>F66+G66</f>
        <v>0</v>
      </c>
      <c r="F66" s="40"/>
      <c r="G66" s="40"/>
      <c r="H66" s="40">
        <f>E66+F66-G66</f>
        <v>0</v>
      </c>
    </row>
    <row r="67" spans="1:8" s="42" customFormat="1" ht="16.5" customHeight="1">
      <c r="A67" s="17" t="s">
        <v>60</v>
      </c>
      <c r="B67" s="17"/>
      <c r="C67" s="17"/>
      <c r="D67" s="19" t="s">
        <v>61</v>
      </c>
      <c r="E67" s="20">
        <f>E68+E75+E81+E112</f>
        <v>4365440</v>
      </c>
      <c r="F67" s="20">
        <f>F68+F75+F81+F112</f>
        <v>0</v>
      </c>
      <c r="G67" s="20">
        <f>G68+G75+G81+G112</f>
        <v>0</v>
      </c>
      <c r="H67" s="20">
        <f>H68+H75+H81+H112</f>
        <v>4365440</v>
      </c>
    </row>
    <row r="68" spans="1:8" s="42" customFormat="1" ht="16.5" customHeight="1">
      <c r="A68" s="22"/>
      <c r="B68" s="22" t="s">
        <v>62</v>
      </c>
      <c r="C68" s="22"/>
      <c r="D68" s="23" t="s">
        <v>63</v>
      </c>
      <c r="E68" s="24">
        <f>E69+E71+E72+E70+E73</f>
        <v>90000</v>
      </c>
      <c r="F68" s="24">
        <f>F69+F71+F72+F70+F73</f>
        <v>0</v>
      </c>
      <c r="G68" s="24">
        <f>G69+G71+G72+G70</f>
        <v>0</v>
      </c>
      <c r="H68" s="24">
        <f>H69+H71+H72+H70+H73</f>
        <v>90000</v>
      </c>
    </row>
    <row r="69" spans="1:8" ht="16.5" customHeight="1">
      <c r="A69" s="22"/>
      <c r="B69" s="25"/>
      <c r="C69" s="25">
        <v>4010</v>
      </c>
      <c r="D69" s="26" t="s">
        <v>23</v>
      </c>
      <c r="E69" s="27">
        <v>65589</v>
      </c>
      <c r="F69" s="27"/>
      <c r="G69" s="40"/>
      <c r="H69" s="40">
        <f aca="true" t="shared" si="3" ref="H69:H74">E69+F69-G69</f>
        <v>65589</v>
      </c>
    </row>
    <row r="70" spans="1:8" ht="16.5" customHeight="1">
      <c r="A70" s="22"/>
      <c r="B70" s="25"/>
      <c r="C70" s="25">
        <v>4040</v>
      </c>
      <c r="D70" s="26" t="s">
        <v>64</v>
      </c>
      <c r="E70" s="27">
        <v>5870</v>
      </c>
      <c r="F70" s="27"/>
      <c r="G70" s="40"/>
      <c r="H70" s="40">
        <f t="shared" si="3"/>
        <v>5870</v>
      </c>
    </row>
    <row r="71" spans="1:8" ht="16.5" customHeight="1">
      <c r="A71" s="22"/>
      <c r="B71" s="25"/>
      <c r="C71" s="25">
        <v>4110</v>
      </c>
      <c r="D71" s="26" t="s">
        <v>65</v>
      </c>
      <c r="E71" s="27">
        <v>10790</v>
      </c>
      <c r="F71" s="27"/>
      <c r="G71" s="40"/>
      <c r="H71" s="40">
        <f t="shared" si="3"/>
        <v>10790</v>
      </c>
    </row>
    <row r="72" spans="1:8" ht="16.5" customHeight="1">
      <c r="A72" s="22"/>
      <c r="B72" s="25"/>
      <c r="C72" s="25">
        <v>4120</v>
      </c>
      <c r="D72" s="26" t="s">
        <v>25</v>
      </c>
      <c r="E72" s="27">
        <v>1751</v>
      </c>
      <c r="F72" s="27"/>
      <c r="G72" s="40"/>
      <c r="H72" s="40">
        <f t="shared" si="3"/>
        <v>1751</v>
      </c>
    </row>
    <row r="73" spans="1:8" ht="12.75" customHeight="1">
      <c r="A73" s="22"/>
      <c r="B73" s="25"/>
      <c r="C73" s="25" t="s">
        <v>66</v>
      </c>
      <c r="D73" s="26" t="s">
        <v>27</v>
      </c>
      <c r="E73" s="27">
        <v>6000</v>
      </c>
      <c r="F73" s="40"/>
      <c r="G73" s="40"/>
      <c r="H73" s="40">
        <f t="shared" si="3"/>
        <v>6000</v>
      </c>
    </row>
    <row r="74" spans="1:8" ht="16.5" customHeight="1">
      <c r="A74" s="22"/>
      <c r="B74" s="25"/>
      <c r="C74" s="25">
        <v>4750</v>
      </c>
      <c r="D74" s="26" t="s">
        <v>32</v>
      </c>
      <c r="E74" s="27">
        <f>F74+G74</f>
        <v>0</v>
      </c>
      <c r="F74" s="40"/>
      <c r="G74" s="40"/>
      <c r="H74" s="40">
        <f t="shared" si="3"/>
        <v>0</v>
      </c>
    </row>
    <row r="75" spans="1:8" s="42" customFormat="1" ht="16.5" customHeight="1">
      <c r="A75" s="22"/>
      <c r="B75" s="22" t="s">
        <v>67</v>
      </c>
      <c r="C75" s="22"/>
      <c r="D75" s="23" t="s">
        <v>68</v>
      </c>
      <c r="E75" s="24">
        <f>E76+E77+E78+E79+E80</f>
        <v>91354</v>
      </c>
      <c r="F75" s="24">
        <f>F76+F77+F78+F79+F80</f>
        <v>0</v>
      </c>
      <c r="G75" s="24">
        <f>G76+G77+G78+G79+G80</f>
        <v>0</v>
      </c>
      <c r="H75" s="24">
        <f>H76+H77+H78+H79+H80</f>
        <v>91354</v>
      </c>
    </row>
    <row r="76" spans="1:8" ht="16.5" customHeight="1">
      <c r="A76" s="22"/>
      <c r="B76" s="25"/>
      <c r="C76" s="25">
        <v>3030</v>
      </c>
      <c r="D76" s="26" t="s">
        <v>22</v>
      </c>
      <c r="E76" s="27">
        <v>67260</v>
      </c>
      <c r="F76" s="40"/>
      <c r="G76" s="40"/>
      <c r="H76" s="40">
        <f>E76+F76-G76</f>
        <v>67260</v>
      </c>
    </row>
    <row r="77" spans="1:8" ht="16.5" customHeight="1">
      <c r="A77" s="22"/>
      <c r="B77" s="25"/>
      <c r="C77" s="25">
        <v>4210</v>
      </c>
      <c r="D77" s="26" t="s">
        <v>27</v>
      </c>
      <c r="E77" s="27">
        <v>6411</v>
      </c>
      <c r="F77" s="40"/>
      <c r="G77" s="40"/>
      <c r="H77" s="40">
        <f>E77+F77-G77</f>
        <v>6411</v>
      </c>
    </row>
    <row r="78" spans="1:8" ht="16.5" customHeight="1">
      <c r="A78" s="22"/>
      <c r="B78" s="25"/>
      <c r="C78" s="25">
        <v>4300</v>
      </c>
      <c r="D78" s="26" t="s">
        <v>28</v>
      </c>
      <c r="E78" s="27">
        <v>17683</v>
      </c>
      <c r="F78" s="40"/>
      <c r="G78" s="40"/>
      <c r="H78" s="40">
        <f>E78+F78-G78</f>
        <v>17683</v>
      </c>
    </row>
    <row r="79" spans="1:8" ht="16.5" customHeight="1">
      <c r="A79" s="22"/>
      <c r="B79" s="25"/>
      <c r="C79" s="25">
        <v>4410</v>
      </c>
      <c r="D79" s="26" t="s">
        <v>29</v>
      </c>
      <c r="E79" s="27">
        <v>0</v>
      </c>
      <c r="F79" s="40"/>
      <c r="G79" s="40"/>
      <c r="H79" s="40">
        <f>E79+F79-G79</f>
        <v>0</v>
      </c>
    </row>
    <row r="80" spans="1:8" ht="16.5" customHeight="1">
      <c r="A80" s="22"/>
      <c r="B80" s="25"/>
      <c r="C80" s="25">
        <v>4610</v>
      </c>
      <c r="D80" s="26" t="s">
        <v>69</v>
      </c>
      <c r="E80" s="27">
        <f>F80+G80</f>
        <v>0</v>
      </c>
      <c r="F80" s="40"/>
      <c r="G80" s="40"/>
      <c r="H80" s="40">
        <f>E80+F80-G80</f>
        <v>0</v>
      </c>
    </row>
    <row r="81" spans="1:8" s="42" customFormat="1" ht="16.5" customHeight="1">
      <c r="A81" s="50"/>
      <c r="B81" s="50">
        <v>75023</v>
      </c>
      <c r="C81" s="22"/>
      <c r="D81" s="23" t="s">
        <v>70</v>
      </c>
      <c r="E81" s="24">
        <f>SUM(E82:E110)</f>
        <v>3866097</v>
      </c>
      <c r="F81" s="24">
        <f>SUM(F82:F110)</f>
        <v>0</v>
      </c>
      <c r="G81" s="24">
        <f>SUM(G82:G110)</f>
        <v>0</v>
      </c>
      <c r="H81" s="24">
        <f>SUM(H82:H110)</f>
        <v>3866097</v>
      </c>
    </row>
    <row r="82" spans="1:8" ht="16.5" customHeight="1">
      <c r="A82" s="50"/>
      <c r="B82" s="51"/>
      <c r="C82" s="25" t="s">
        <v>71</v>
      </c>
      <c r="D82" s="26" t="s">
        <v>72</v>
      </c>
      <c r="E82" s="27">
        <v>1620</v>
      </c>
      <c r="F82" s="40"/>
      <c r="G82" s="40"/>
      <c r="H82" s="40">
        <f aca="true" t="shared" si="4" ref="H82:H101">E82+F82-G82</f>
        <v>1620</v>
      </c>
    </row>
    <row r="83" spans="1:8" ht="16.5" customHeight="1">
      <c r="A83" s="51"/>
      <c r="B83" s="51"/>
      <c r="C83" s="25">
        <v>4010</v>
      </c>
      <c r="D83" s="26" t="s">
        <v>23</v>
      </c>
      <c r="E83" s="27">
        <v>1468515</v>
      </c>
      <c r="F83" s="40"/>
      <c r="G83" s="40"/>
      <c r="H83" s="40">
        <f t="shared" si="4"/>
        <v>1468515</v>
      </c>
    </row>
    <row r="84" spans="1:8" ht="16.5" customHeight="1">
      <c r="A84" s="51"/>
      <c r="B84" s="51"/>
      <c r="C84" s="25">
        <v>4040</v>
      </c>
      <c r="D84" s="26" t="s">
        <v>64</v>
      </c>
      <c r="E84" s="27">
        <v>81782</v>
      </c>
      <c r="F84" s="40"/>
      <c r="G84" s="40"/>
      <c r="H84" s="40">
        <f t="shared" si="4"/>
        <v>81782</v>
      </c>
    </row>
    <row r="85" spans="1:8" ht="16.5" customHeight="1">
      <c r="A85" s="51"/>
      <c r="B85" s="51"/>
      <c r="C85" s="25">
        <v>4110</v>
      </c>
      <c r="D85" s="26" t="s">
        <v>65</v>
      </c>
      <c r="E85" s="27">
        <v>208432</v>
      </c>
      <c r="F85" s="40"/>
      <c r="G85" s="40"/>
      <c r="H85" s="40">
        <f t="shared" si="4"/>
        <v>208432</v>
      </c>
    </row>
    <row r="86" spans="1:8" ht="16.5" customHeight="1">
      <c r="A86" s="51"/>
      <c r="B86" s="51"/>
      <c r="C86" s="25">
        <v>4120</v>
      </c>
      <c r="D86" s="26" t="s">
        <v>25</v>
      </c>
      <c r="E86" s="27">
        <v>33819</v>
      </c>
      <c r="F86" s="40"/>
      <c r="G86" s="40"/>
      <c r="H86" s="40">
        <f t="shared" si="4"/>
        <v>33819</v>
      </c>
    </row>
    <row r="87" spans="1:8" ht="16.5" customHeight="1">
      <c r="A87" s="51"/>
      <c r="B87" s="51"/>
      <c r="C87" s="25">
        <v>4140</v>
      </c>
      <c r="D87" s="26" t="s">
        <v>73</v>
      </c>
      <c r="E87" s="27">
        <v>7725</v>
      </c>
      <c r="F87" s="40"/>
      <c r="G87" s="40"/>
      <c r="H87" s="40">
        <f t="shared" si="4"/>
        <v>7725</v>
      </c>
    </row>
    <row r="88" spans="1:8" ht="16.5" customHeight="1">
      <c r="A88" s="51"/>
      <c r="B88" s="51"/>
      <c r="C88" s="25">
        <v>4170</v>
      </c>
      <c r="D88" s="26" t="s">
        <v>26</v>
      </c>
      <c r="E88" s="27">
        <v>76720</v>
      </c>
      <c r="F88" s="40"/>
      <c r="G88" s="40"/>
      <c r="H88" s="40">
        <f t="shared" si="4"/>
        <v>76720</v>
      </c>
    </row>
    <row r="89" spans="1:8" ht="16.5" customHeight="1">
      <c r="A89" s="51"/>
      <c r="B89" s="51"/>
      <c r="C89" s="25">
        <v>4210</v>
      </c>
      <c r="D89" s="26" t="s">
        <v>27</v>
      </c>
      <c r="E89" s="27">
        <v>108697</v>
      </c>
      <c r="F89" s="40"/>
      <c r="G89" s="40"/>
      <c r="H89" s="40">
        <f t="shared" si="4"/>
        <v>108697</v>
      </c>
    </row>
    <row r="90" spans="1:8" ht="16.5" customHeight="1">
      <c r="A90" s="51"/>
      <c r="B90" s="51"/>
      <c r="C90" s="25">
        <v>4260</v>
      </c>
      <c r="D90" s="26" t="s">
        <v>48</v>
      </c>
      <c r="E90" s="27">
        <v>22781</v>
      </c>
      <c r="F90" s="40"/>
      <c r="G90" s="40"/>
      <c r="H90" s="40">
        <f t="shared" si="4"/>
        <v>22781</v>
      </c>
    </row>
    <row r="91" spans="1:8" ht="16.5" customHeight="1">
      <c r="A91" s="51"/>
      <c r="B91" s="51"/>
      <c r="C91" s="25">
        <v>4270</v>
      </c>
      <c r="D91" s="26" t="s">
        <v>42</v>
      </c>
      <c r="E91" s="27">
        <v>15667</v>
      </c>
      <c r="F91" s="40"/>
      <c r="G91" s="40"/>
      <c r="H91" s="40">
        <f t="shared" si="4"/>
        <v>15667</v>
      </c>
    </row>
    <row r="92" spans="1:8" ht="16.5" customHeight="1">
      <c r="A92" s="51"/>
      <c r="B92" s="51"/>
      <c r="C92" s="25">
        <v>4280</v>
      </c>
      <c r="D92" s="26" t="s">
        <v>74</v>
      </c>
      <c r="E92" s="27">
        <v>2060</v>
      </c>
      <c r="F92" s="40"/>
      <c r="G92" s="40"/>
      <c r="H92" s="40">
        <f t="shared" si="4"/>
        <v>2060</v>
      </c>
    </row>
    <row r="93" spans="1:8" ht="16.5" customHeight="1">
      <c r="A93" s="51"/>
      <c r="B93" s="51"/>
      <c r="C93" s="25">
        <v>4300</v>
      </c>
      <c r="D93" s="26" t="s">
        <v>28</v>
      </c>
      <c r="E93" s="27">
        <v>128091</v>
      </c>
      <c r="F93" s="40"/>
      <c r="G93" s="40"/>
      <c r="H93" s="40">
        <f t="shared" si="4"/>
        <v>128091</v>
      </c>
    </row>
    <row r="94" spans="1:8" ht="16.5" customHeight="1">
      <c r="A94" s="51"/>
      <c r="B94" s="51"/>
      <c r="C94" s="25">
        <v>4350</v>
      </c>
      <c r="D94" s="26" t="s">
        <v>75</v>
      </c>
      <c r="E94" s="27">
        <v>11000</v>
      </c>
      <c r="F94" s="40"/>
      <c r="G94" s="40"/>
      <c r="H94" s="40">
        <f t="shared" si="4"/>
        <v>11000</v>
      </c>
    </row>
    <row r="95" spans="1:8" ht="16.5" customHeight="1">
      <c r="A95" s="51"/>
      <c r="B95" s="51"/>
      <c r="C95" s="25">
        <v>4360</v>
      </c>
      <c r="D95" s="26" t="s">
        <v>76</v>
      </c>
      <c r="E95" s="27">
        <v>4120</v>
      </c>
      <c r="F95" s="40"/>
      <c r="G95" s="40"/>
      <c r="H95" s="40">
        <f t="shared" si="4"/>
        <v>4120</v>
      </c>
    </row>
    <row r="96" spans="1:8" ht="16.5" customHeight="1">
      <c r="A96" s="51"/>
      <c r="B96" s="51"/>
      <c r="C96" s="25">
        <v>4370</v>
      </c>
      <c r="D96" s="26" t="s">
        <v>77</v>
      </c>
      <c r="E96" s="27">
        <v>22660</v>
      </c>
      <c r="F96" s="40"/>
      <c r="G96" s="40"/>
      <c r="H96" s="40">
        <f t="shared" si="4"/>
        <v>22660</v>
      </c>
    </row>
    <row r="97" spans="1:8" ht="16.5" customHeight="1">
      <c r="A97" s="51"/>
      <c r="B97" s="51"/>
      <c r="C97" s="25">
        <v>4380</v>
      </c>
      <c r="D97" s="26" t="s">
        <v>78</v>
      </c>
      <c r="E97" s="27">
        <v>515</v>
      </c>
      <c r="F97" s="40"/>
      <c r="G97" s="40"/>
      <c r="H97" s="40">
        <f t="shared" si="4"/>
        <v>515</v>
      </c>
    </row>
    <row r="98" spans="1:8" ht="16.5" customHeight="1">
      <c r="A98" s="51"/>
      <c r="B98" s="51"/>
      <c r="C98" s="25">
        <v>4410</v>
      </c>
      <c r="D98" s="26" t="s">
        <v>29</v>
      </c>
      <c r="E98" s="27">
        <v>43981</v>
      </c>
      <c r="F98" s="40"/>
      <c r="G98" s="40"/>
      <c r="H98" s="40">
        <f t="shared" si="4"/>
        <v>43981</v>
      </c>
    </row>
    <row r="99" spans="1:8" ht="16.5" customHeight="1">
      <c r="A99" s="51"/>
      <c r="B99" s="51"/>
      <c r="C99" s="25">
        <v>4420</v>
      </c>
      <c r="D99" s="26" t="s">
        <v>79</v>
      </c>
      <c r="E99" s="27">
        <v>2060</v>
      </c>
      <c r="F99" s="40"/>
      <c r="G99" s="40"/>
      <c r="H99" s="40">
        <f t="shared" si="4"/>
        <v>2060</v>
      </c>
    </row>
    <row r="100" spans="1:8" ht="16.5" customHeight="1">
      <c r="A100" s="51"/>
      <c r="B100" s="51"/>
      <c r="C100" s="25">
        <v>4430</v>
      </c>
      <c r="D100" s="26" t="s">
        <v>30</v>
      </c>
      <c r="E100" s="27">
        <v>7107</v>
      </c>
      <c r="F100" s="40"/>
      <c r="G100" s="40"/>
      <c r="H100" s="40">
        <f t="shared" si="4"/>
        <v>7107</v>
      </c>
    </row>
    <row r="101" spans="1:8" ht="16.5" customHeight="1">
      <c r="A101" s="51"/>
      <c r="B101" s="51"/>
      <c r="C101" s="25">
        <v>4440</v>
      </c>
      <c r="D101" s="26" t="s">
        <v>80</v>
      </c>
      <c r="E101" s="27">
        <v>46244</v>
      </c>
      <c r="F101" s="40"/>
      <c r="G101" s="40"/>
      <c r="H101" s="40">
        <f t="shared" si="4"/>
        <v>46244</v>
      </c>
    </row>
    <row r="102" spans="1:8" ht="12.75" customHeight="1" hidden="1">
      <c r="A102" s="51"/>
      <c r="B102" s="51"/>
      <c r="C102" s="25"/>
      <c r="D102" s="26"/>
      <c r="E102" s="27"/>
      <c r="F102" s="40"/>
      <c r="G102" s="40"/>
      <c r="H102" s="40"/>
    </row>
    <row r="103" spans="1:8" ht="16.5" customHeight="1">
      <c r="A103" s="51"/>
      <c r="B103" s="51"/>
      <c r="C103" s="25">
        <v>4610</v>
      </c>
      <c r="D103" s="26" t="s">
        <v>69</v>
      </c>
      <c r="E103" s="27">
        <v>515</v>
      </c>
      <c r="F103" s="40"/>
      <c r="G103" s="40"/>
      <c r="H103" s="40">
        <f aca="true" t="shared" si="5" ref="H103:H110">E103+F103-G103</f>
        <v>515</v>
      </c>
    </row>
    <row r="104" spans="1:8" ht="16.5" customHeight="1">
      <c r="A104" s="51"/>
      <c r="B104" s="51"/>
      <c r="C104" s="25">
        <v>4700</v>
      </c>
      <c r="D104" s="26" t="s">
        <v>81</v>
      </c>
      <c r="E104" s="27">
        <v>6180</v>
      </c>
      <c r="F104" s="40"/>
      <c r="G104" s="40"/>
      <c r="H104" s="40">
        <f t="shared" si="5"/>
        <v>6180</v>
      </c>
    </row>
    <row r="105" spans="1:8" ht="26.25" customHeight="1">
      <c r="A105" s="51"/>
      <c r="B105" s="51"/>
      <c r="C105" s="25">
        <v>4740</v>
      </c>
      <c r="D105" s="26" t="s">
        <v>82</v>
      </c>
      <c r="E105" s="27">
        <v>14150</v>
      </c>
      <c r="F105" s="40"/>
      <c r="G105" s="40"/>
      <c r="H105" s="40">
        <f t="shared" si="5"/>
        <v>14150</v>
      </c>
    </row>
    <row r="106" spans="1:8" ht="16.5" customHeight="1">
      <c r="A106" s="51"/>
      <c r="B106" s="51"/>
      <c r="C106" s="25">
        <v>4750</v>
      </c>
      <c r="D106" s="26" t="s">
        <v>32</v>
      </c>
      <c r="E106" s="27">
        <v>14197</v>
      </c>
      <c r="F106" s="40"/>
      <c r="G106" s="40"/>
      <c r="H106" s="40">
        <f t="shared" si="5"/>
        <v>14197</v>
      </c>
    </row>
    <row r="107" spans="1:8" ht="16.5" customHeight="1">
      <c r="A107" s="51"/>
      <c r="B107" s="51"/>
      <c r="C107" s="25">
        <v>6050</v>
      </c>
      <c r="D107" s="26" t="s">
        <v>15</v>
      </c>
      <c r="E107" s="27">
        <v>876716</v>
      </c>
      <c r="F107" s="40"/>
      <c r="G107" s="40"/>
      <c r="H107" s="40">
        <f t="shared" si="5"/>
        <v>876716</v>
      </c>
    </row>
    <row r="108" spans="1:8" ht="16.5" customHeight="1">
      <c r="A108" s="51"/>
      <c r="B108" s="51"/>
      <c r="C108" s="25">
        <v>6058</v>
      </c>
      <c r="D108" s="26" t="s">
        <v>15</v>
      </c>
      <c r="E108" s="27">
        <v>403120</v>
      </c>
      <c r="F108" s="40"/>
      <c r="G108" s="40"/>
      <c r="H108" s="40">
        <f t="shared" si="5"/>
        <v>403120</v>
      </c>
    </row>
    <row r="109" spans="1:8" ht="16.5" customHeight="1">
      <c r="A109" s="51"/>
      <c r="B109" s="51"/>
      <c r="C109" s="25">
        <v>6059</v>
      </c>
      <c r="D109" s="26" t="s">
        <v>15</v>
      </c>
      <c r="E109" s="27">
        <v>252623</v>
      </c>
      <c r="F109" s="40"/>
      <c r="G109" s="40"/>
      <c r="H109" s="40">
        <f t="shared" si="5"/>
        <v>252623</v>
      </c>
    </row>
    <row r="110" spans="1:8" ht="16.5" customHeight="1">
      <c r="A110" s="51"/>
      <c r="B110" s="51"/>
      <c r="C110" s="25">
        <v>6060</v>
      </c>
      <c r="D110" s="26" t="s">
        <v>43</v>
      </c>
      <c r="E110" s="27">
        <v>5000</v>
      </c>
      <c r="F110" s="40"/>
      <c r="G110" s="40"/>
      <c r="H110" s="40">
        <f t="shared" si="5"/>
        <v>5000</v>
      </c>
    </row>
    <row r="111" spans="1:8" ht="12.75" customHeight="1" hidden="1">
      <c r="A111" s="51"/>
      <c r="B111" s="51"/>
      <c r="C111" s="25"/>
      <c r="D111" s="26"/>
      <c r="E111" s="27"/>
      <c r="F111" s="40"/>
      <c r="G111" s="40"/>
      <c r="H111" s="40"/>
    </row>
    <row r="112" spans="1:8" s="42" customFormat="1" ht="16.5" customHeight="1">
      <c r="A112" s="50"/>
      <c r="B112" s="50">
        <v>75095</v>
      </c>
      <c r="C112" s="22"/>
      <c r="D112" s="23" t="s">
        <v>36</v>
      </c>
      <c r="E112" s="24">
        <f>SUM(E113:E118)</f>
        <v>317989</v>
      </c>
      <c r="F112" s="24">
        <f>SUM(F113:F118)</f>
        <v>0</v>
      </c>
      <c r="G112" s="24">
        <f>SUM(G114:G118)</f>
        <v>0</v>
      </c>
      <c r="H112" s="24">
        <f>SUM(H113:H118)</f>
        <v>317989</v>
      </c>
    </row>
    <row r="113" spans="1:8" s="42" customFormat="1" ht="16.5" customHeight="1">
      <c r="A113" s="50"/>
      <c r="B113" s="50"/>
      <c r="C113" s="22" t="s">
        <v>83</v>
      </c>
      <c r="D113" s="26" t="s">
        <v>22</v>
      </c>
      <c r="E113" s="27">
        <v>26480</v>
      </c>
      <c r="F113" s="27"/>
      <c r="G113" s="27"/>
      <c r="H113" s="27">
        <f aca="true" t="shared" si="6" ref="H113:H118">E113+F113-G113</f>
        <v>26480</v>
      </c>
    </row>
    <row r="114" spans="1:8" ht="16.5" customHeight="1">
      <c r="A114" s="50"/>
      <c r="B114" s="50"/>
      <c r="C114" s="25">
        <v>4170</v>
      </c>
      <c r="D114" s="31" t="s">
        <v>26</v>
      </c>
      <c r="E114" s="27">
        <v>8240</v>
      </c>
      <c r="F114" s="40"/>
      <c r="G114" s="40"/>
      <c r="H114" s="40">
        <f t="shared" si="6"/>
        <v>8240</v>
      </c>
    </row>
    <row r="115" spans="1:8" ht="16.5" customHeight="1">
      <c r="A115" s="50"/>
      <c r="B115" s="50"/>
      <c r="C115" s="25">
        <v>4210</v>
      </c>
      <c r="D115" s="26" t="s">
        <v>27</v>
      </c>
      <c r="E115" s="27">
        <v>13390</v>
      </c>
      <c r="F115" s="40"/>
      <c r="G115" s="40"/>
      <c r="H115" s="40">
        <f t="shared" si="6"/>
        <v>13390</v>
      </c>
    </row>
    <row r="116" spans="1:8" ht="16.5" customHeight="1">
      <c r="A116" s="51"/>
      <c r="B116" s="51"/>
      <c r="C116" s="25">
        <v>4300</v>
      </c>
      <c r="D116" s="26" t="s">
        <v>28</v>
      </c>
      <c r="E116" s="27">
        <v>250000</v>
      </c>
      <c r="F116" s="40"/>
      <c r="G116" s="40"/>
      <c r="H116" s="40">
        <f t="shared" si="6"/>
        <v>250000</v>
      </c>
    </row>
    <row r="117" spans="1:8" ht="16.5" customHeight="1">
      <c r="A117" s="51"/>
      <c r="B117" s="51"/>
      <c r="C117" s="25">
        <v>4390</v>
      </c>
      <c r="D117" s="26" t="s">
        <v>84</v>
      </c>
      <c r="E117" s="27">
        <v>9270</v>
      </c>
      <c r="F117" s="40"/>
      <c r="G117" s="40"/>
      <c r="H117" s="40">
        <f t="shared" si="6"/>
        <v>9270</v>
      </c>
    </row>
    <row r="118" spans="1:8" ht="16.5" customHeight="1">
      <c r="A118" s="51"/>
      <c r="B118" s="51"/>
      <c r="C118" s="25">
        <v>4430</v>
      </c>
      <c r="D118" s="26" t="s">
        <v>30</v>
      </c>
      <c r="E118" s="27">
        <v>10609</v>
      </c>
      <c r="F118" s="40"/>
      <c r="G118" s="40"/>
      <c r="H118" s="40">
        <f t="shared" si="6"/>
        <v>10609</v>
      </c>
    </row>
    <row r="119" spans="1:8" s="42" customFormat="1" ht="27.75" customHeight="1">
      <c r="A119" s="52">
        <v>751</v>
      </c>
      <c r="B119" s="52"/>
      <c r="C119" s="17"/>
      <c r="D119" s="19" t="s">
        <v>85</v>
      </c>
      <c r="E119" s="20">
        <f>E120+E124+E134</f>
        <v>16551</v>
      </c>
      <c r="F119" s="20">
        <f>F120+F124+F134</f>
        <v>0</v>
      </c>
      <c r="G119" s="20">
        <f>G120+G124+G134</f>
        <v>0</v>
      </c>
      <c r="H119" s="53">
        <f>H120+H124+H134</f>
        <v>16551</v>
      </c>
    </row>
    <row r="120" spans="1:8" s="42" customFormat="1" ht="27.75" customHeight="1">
      <c r="A120" s="50"/>
      <c r="B120" s="50">
        <v>75101</v>
      </c>
      <c r="C120" s="22"/>
      <c r="D120" s="23" t="s">
        <v>86</v>
      </c>
      <c r="E120" s="24">
        <f>E121+E122+E123</f>
        <v>1549</v>
      </c>
      <c r="F120" s="24">
        <f>F121+F122+F123</f>
        <v>0</v>
      </c>
      <c r="G120" s="24">
        <f>G121+G122+G123</f>
        <v>0</v>
      </c>
      <c r="H120" s="24">
        <f>H121+H122+H123</f>
        <v>1549</v>
      </c>
    </row>
    <row r="121" spans="1:8" ht="16.5" customHeight="1">
      <c r="A121" s="51"/>
      <c r="B121" s="51"/>
      <c r="C121" s="25">
        <v>4010</v>
      </c>
      <c r="D121" s="26" t="s">
        <v>23</v>
      </c>
      <c r="E121" s="27">
        <v>1318</v>
      </c>
      <c r="F121" s="27"/>
      <c r="G121" s="40"/>
      <c r="H121" s="40">
        <f>E121+F121-G121</f>
        <v>1318</v>
      </c>
    </row>
    <row r="122" spans="1:8" ht="16.5" customHeight="1">
      <c r="A122" s="51"/>
      <c r="B122" s="51"/>
      <c r="C122" s="25">
        <v>4110</v>
      </c>
      <c r="D122" s="26" t="s">
        <v>65</v>
      </c>
      <c r="E122" s="27">
        <v>199</v>
      </c>
      <c r="F122" s="27"/>
      <c r="G122" s="40"/>
      <c r="H122" s="40">
        <f>E122+F122-G122</f>
        <v>199</v>
      </c>
    </row>
    <row r="123" spans="1:8" ht="16.5" customHeight="1">
      <c r="A123" s="51"/>
      <c r="B123" s="51"/>
      <c r="C123" s="25">
        <v>4120</v>
      </c>
      <c r="D123" s="26" t="s">
        <v>25</v>
      </c>
      <c r="E123" s="27">
        <v>32</v>
      </c>
      <c r="F123" s="27"/>
      <c r="G123" s="40"/>
      <c r="H123" s="40">
        <f>E123+F123-G123</f>
        <v>32</v>
      </c>
    </row>
    <row r="124" spans="1:8" ht="12.75" hidden="1">
      <c r="A124" s="51"/>
      <c r="B124" s="50"/>
      <c r="C124" s="22"/>
      <c r="D124" s="23"/>
      <c r="E124" s="54"/>
      <c r="F124" s="40"/>
      <c r="G124" s="40"/>
      <c r="H124" s="40"/>
    </row>
    <row r="125" spans="1:8" ht="12.75" hidden="1">
      <c r="A125" s="51"/>
      <c r="B125" s="51"/>
      <c r="C125" s="25"/>
      <c r="D125" s="26"/>
      <c r="E125" s="27"/>
      <c r="F125" s="40"/>
      <c r="G125" s="40"/>
      <c r="H125" s="40"/>
    </row>
    <row r="126" spans="1:8" ht="12.75" hidden="1">
      <c r="A126" s="51"/>
      <c r="B126" s="51"/>
      <c r="C126" s="25"/>
      <c r="D126" s="26"/>
      <c r="E126" s="27"/>
      <c r="F126" s="40"/>
      <c r="G126" s="40"/>
      <c r="H126" s="40"/>
    </row>
    <row r="127" spans="1:8" ht="12.75" hidden="1">
      <c r="A127" s="51"/>
      <c r="B127" s="51"/>
      <c r="C127" s="25"/>
      <c r="D127" s="26"/>
      <c r="E127" s="27"/>
      <c r="F127" s="40"/>
      <c r="G127" s="40"/>
      <c r="H127" s="40"/>
    </row>
    <row r="128" spans="1:8" ht="12.75" hidden="1">
      <c r="A128" s="51"/>
      <c r="B128" s="51"/>
      <c r="C128" s="25"/>
      <c r="D128" s="26"/>
      <c r="E128" s="27"/>
      <c r="F128" s="40"/>
      <c r="G128" s="40"/>
      <c r="H128" s="40"/>
    </row>
    <row r="129" spans="1:8" ht="12.75" hidden="1">
      <c r="A129" s="51"/>
      <c r="B129" s="51"/>
      <c r="C129" s="25"/>
      <c r="D129" s="26"/>
      <c r="E129" s="27"/>
      <c r="F129" s="40"/>
      <c r="G129" s="40"/>
      <c r="H129" s="40"/>
    </row>
    <row r="130" spans="1:8" ht="12.75" hidden="1">
      <c r="A130" s="51"/>
      <c r="B130" s="51"/>
      <c r="C130" s="25"/>
      <c r="D130" s="26"/>
      <c r="E130" s="27"/>
      <c r="F130" s="40"/>
      <c r="G130" s="40"/>
      <c r="H130" s="40"/>
    </row>
    <row r="131" spans="1:8" ht="12.75" hidden="1">
      <c r="A131" s="51"/>
      <c r="B131" s="51"/>
      <c r="C131" s="25"/>
      <c r="D131" s="26"/>
      <c r="E131" s="27"/>
      <c r="F131" s="40"/>
      <c r="G131" s="40"/>
      <c r="H131" s="40"/>
    </row>
    <row r="132" spans="1:8" ht="12.75" hidden="1">
      <c r="A132" s="51"/>
      <c r="B132" s="51"/>
      <c r="C132" s="25"/>
      <c r="D132" s="26"/>
      <c r="E132" s="27"/>
      <c r="F132" s="40"/>
      <c r="G132" s="40"/>
      <c r="H132" s="40"/>
    </row>
    <row r="133" spans="1:8" ht="12.75" hidden="1">
      <c r="A133" s="51"/>
      <c r="B133" s="51"/>
      <c r="C133" s="25"/>
      <c r="D133" s="26"/>
      <c r="E133" s="27"/>
      <c r="F133" s="40"/>
      <c r="G133" s="40"/>
      <c r="H133" s="40"/>
    </row>
    <row r="134" spans="1:8" ht="13.5">
      <c r="A134" s="51"/>
      <c r="B134" s="50">
        <v>75113</v>
      </c>
      <c r="C134" s="22"/>
      <c r="D134" s="55" t="s">
        <v>87</v>
      </c>
      <c r="E134" s="24">
        <f>SUM(E135:E143)</f>
        <v>15002</v>
      </c>
      <c r="F134" s="49">
        <f>SUM(F135:F142,F143)</f>
        <v>0</v>
      </c>
      <c r="G134" s="49">
        <f>SUM(G136:G142,G143)</f>
        <v>0</v>
      </c>
      <c r="H134" s="49">
        <f>SUM(H135:H142,H143)</f>
        <v>15002</v>
      </c>
    </row>
    <row r="135" spans="1:8" ht="13.5">
      <c r="A135" s="51"/>
      <c r="B135" s="51"/>
      <c r="C135" s="25" t="s">
        <v>83</v>
      </c>
      <c r="D135" s="26" t="s">
        <v>22</v>
      </c>
      <c r="E135" s="27">
        <v>7335</v>
      </c>
      <c r="F135" s="40"/>
      <c r="G135" s="40"/>
      <c r="H135" s="40">
        <f>E135+F135-G135</f>
        <v>7335</v>
      </c>
    </row>
    <row r="136" spans="1:8" ht="13.5">
      <c r="A136" s="51"/>
      <c r="B136" s="51"/>
      <c r="C136" s="25" t="s">
        <v>88</v>
      </c>
      <c r="D136" s="26" t="s">
        <v>65</v>
      </c>
      <c r="E136" s="27">
        <v>530</v>
      </c>
      <c r="F136" s="40"/>
      <c r="G136" s="40"/>
      <c r="H136" s="40">
        <f aca="true" t="shared" si="7" ref="H136:H143">E136+F136-G136</f>
        <v>530</v>
      </c>
    </row>
    <row r="137" spans="1:8" ht="13.5">
      <c r="A137" s="51"/>
      <c r="B137" s="51"/>
      <c r="C137" s="25" t="s">
        <v>89</v>
      </c>
      <c r="D137" s="26" t="s">
        <v>25</v>
      </c>
      <c r="E137" s="27">
        <v>86</v>
      </c>
      <c r="F137" s="40"/>
      <c r="G137" s="40"/>
      <c r="H137" s="40">
        <f t="shared" si="7"/>
        <v>86</v>
      </c>
    </row>
    <row r="138" spans="1:8" ht="13.5">
      <c r="A138" s="51"/>
      <c r="B138" s="51"/>
      <c r="C138" s="25" t="s">
        <v>90</v>
      </c>
      <c r="D138" s="31" t="s">
        <v>26</v>
      </c>
      <c r="E138" s="27">
        <v>3507</v>
      </c>
      <c r="F138" s="40"/>
      <c r="G138" s="40"/>
      <c r="H138" s="40">
        <f t="shared" si="7"/>
        <v>3507</v>
      </c>
    </row>
    <row r="139" spans="1:8" ht="13.5">
      <c r="A139" s="51"/>
      <c r="B139" s="51"/>
      <c r="C139" s="25" t="s">
        <v>66</v>
      </c>
      <c r="D139" s="26" t="s">
        <v>27</v>
      </c>
      <c r="E139" s="27">
        <v>1616</v>
      </c>
      <c r="F139" s="40"/>
      <c r="G139" s="40"/>
      <c r="H139" s="40">
        <f t="shared" si="7"/>
        <v>1616</v>
      </c>
    </row>
    <row r="140" spans="1:8" ht="13.5">
      <c r="A140" s="51"/>
      <c r="B140" s="51"/>
      <c r="C140" s="25" t="s">
        <v>91</v>
      </c>
      <c r="D140" s="26" t="s">
        <v>28</v>
      </c>
      <c r="E140" s="27">
        <v>923</v>
      </c>
      <c r="F140" s="40"/>
      <c r="G140" s="40"/>
      <c r="H140" s="40">
        <f t="shared" si="7"/>
        <v>923</v>
      </c>
    </row>
    <row r="141" spans="1:8" ht="13.5">
      <c r="A141" s="51"/>
      <c r="B141" s="51"/>
      <c r="C141" s="25" t="s">
        <v>92</v>
      </c>
      <c r="D141" s="26" t="s">
        <v>29</v>
      </c>
      <c r="E141" s="27">
        <v>441</v>
      </c>
      <c r="F141" s="40"/>
      <c r="G141" s="40"/>
      <c r="H141" s="40">
        <f>E141+F141-G141</f>
        <v>441</v>
      </c>
    </row>
    <row r="142" spans="1:8" ht="23.25">
      <c r="A142" s="51"/>
      <c r="B142" s="51"/>
      <c r="C142" s="25" t="s">
        <v>93</v>
      </c>
      <c r="D142" s="26" t="s">
        <v>82</v>
      </c>
      <c r="E142" s="27">
        <v>341</v>
      </c>
      <c r="F142" s="40"/>
      <c r="G142" s="40"/>
      <c r="H142" s="40">
        <f t="shared" si="7"/>
        <v>341</v>
      </c>
    </row>
    <row r="143" spans="1:8" ht="13.5">
      <c r="A143" s="51"/>
      <c r="B143" s="51"/>
      <c r="C143" s="25" t="s">
        <v>94</v>
      </c>
      <c r="D143" s="26" t="s">
        <v>32</v>
      </c>
      <c r="E143" s="27">
        <v>223</v>
      </c>
      <c r="F143" s="40"/>
      <c r="G143" s="40"/>
      <c r="H143" s="40">
        <f t="shared" si="7"/>
        <v>223</v>
      </c>
    </row>
    <row r="144" spans="1:8" s="42" customFormat="1" ht="16.5" customHeight="1">
      <c r="A144" s="52">
        <v>754</v>
      </c>
      <c r="B144" s="52"/>
      <c r="C144" s="17"/>
      <c r="D144" s="19" t="s">
        <v>95</v>
      </c>
      <c r="E144" s="20">
        <f>E147+E166+E172+E145</f>
        <v>1187467</v>
      </c>
      <c r="F144" s="20">
        <f>F147+F166+F172+F145</f>
        <v>0</v>
      </c>
      <c r="G144" s="20">
        <f>G147+G166+G172+G145</f>
        <v>0</v>
      </c>
      <c r="H144" s="20">
        <f>H147+H166+H172+H145</f>
        <v>1187467</v>
      </c>
    </row>
    <row r="145" spans="1:8" s="42" customFormat="1" ht="16.5" customHeight="1">
      <c r="A145" s="56"/>
      <c r="B145" s="56">
        <v>75411</v>
      </c>
      <c r="C145" s="57"/>
      <c r="D145" s="58" t="s">
        <v>96</v>
      </c>
      <c r="E145" s="59">
        <f>E146</f>
        <v>0</v>
      </c>
      <c r="F145" s="59">
        <f>F146</f>
        <v>0</v>
      </c>
      <c r="G145" s="59">
        <f>G146</f>
        <v>0</v>
      </c>
      <c r="H145" s="59">
        <f>H146</f>
        <v>0</v>
      </c>
    </row>
    <row r="146" spans="1:8" ht="42" customHeight="1">
      <c r="A146" s="56"/>
      <c r="B146" s="60"/>
      <c r="C146" s="61">
        <v>6220</v>
      </c>
      <c r="D146" s="62" t="s">
        <v>97</v>
      </c>
      <c r="E146" s="63">
        <f>F146+G146</f>
        <v>0</v>
      </c>
      <c r="F146" s="40"/>
      <c r="G146" s="40"/>
      <c r="H146" s="40">
        <f>E146+F146-G146</f>
        <v>0</v>
      </c>
    </row>
    <row r="147" spans="1:8" s="42" customFormat="1" ht="16.5" customHeight="1">
      <c r="A147" s="50"/>
      <c r="B147" s="50">
        <v>75412</v>
      </c>
      <c r="C147" s="22"/>
      <c r="D147" s="23" t="s">
        <v>98</v>
      </c>
      <c r="E147" s="24">
        <f>SUM(E149:E165)</f>
        <v>1187467</v>
      </c>
      <c r="F147" s="24">
        <f>SUM(F149:F165)</f>
        <v>0</v>
      </c>
      <c r="G147" s="24">
        <f>SUM(G149:G165)</f>
        <v>0</v>
      </c>
      <c r="H147" s="24">
        <f>SUM(H149:H165)</f>
        <v>1187467</v>
      </c>
    </row>
    <row r="148" spans="1:8" ht="12.75" customHeight="1" hidden="1">
      <c r="A148" s="50"/>
      <c r="B148" s="50"/>
      <c r="C148" s="25"/>
      <c r="D148" s="26"/>
      <c r="E148" s="27"/>
      <c r="F148" s="40"/>
      <c r="G148" s="40"/>
      <c r="H148" s="40"/>
    </row>
    <row r="149" spans="1:8" ht="16.5" customHeight="1">
      <c r="A149" s="51"/>
      <c r="B149" s="51"/>
      <c r="C149" s="25">
        <v>4110</v>
      </c>
      <c r="D149" s="26" t="s">
        <v>65</v>
      </c>
      <c r="E149" s="27">
        <v>5044</v>
      </c>
      <c r="F149" s="40"/>
      <c r="G149" s="40"/>
      <c r="H149" s="40">
        <f aca="true" t="shared" si="8" ref="H149:H159">E149+F149-G149</f>
        <v>5044</v>
      </c>
    </row>
    <row r="150" spans="1:8" ht="16.5" customHeight="1">
      <c r="A150" s="51"/>
      <c r="B150" s="51"/>
      <c r="C150" s="25">
        <v>4120</v>
      </c>
      <c r="D150" s="26" t="s">
        <v>25</v>
      </c>
      <c r="E150" s="27">
        <v>886</v>
      </c>
      <c r="F150" s="40"/>
      <c r="G150" s="40"/>
      <c r="H150" s="40">
        <f t="shared" si="8"/>
        <v>886</v>
      </c>
    </row>
    <row r="151" spans="1:8" ht="16.5" customHeight="1">
      <c r="A151" s="51"/>
      <c r="B151" s="51"/>
      <c r="C151" s="25">
        <v>4170</v>
      </c>
      <c r="D151" s="26" t="s">
        <v>26</v>
      </c>
      <c r="E151" s="27">
        <v>49361</v>
      </c>
      <c r="F151" s="40"/>
      <c r="G151" s="40"/>
      <c r="H151" s="40">
        <f t="shared" si="8"/>
        <v>49361</v>
      </c>
    </row>
    <row r="152" spans="1:8" ht="16.5" customHeight="1">
      <c r="A152" s="51"/>
      <c r="B152" s="51"/>
      <c r="C152" s="25">
        <v>4210</v>
      </c>
      <c r="D152" s="26" t="s">
        <v>27</v>
      </c>
      <c r="E152" s="27">
        <v>79310</v>
      </c>
      <c r="F152" s="40"/>
      <c r="G152" s="40"/>
      <c r="H152" s="40">
        <f t="shared" si="8"/>
        <v>79310</v>
      </c>
    </row>
    <row r="153" spans="1:8" ht="16.5" customHeight="1">
      <c r="A153" s="51"/>
      <c r="B153" s="51"/>
      <c r="C153" s="25">
        <v>4260</v>
      </c>
      <c r="D153" s="26" t="s">
        <v>48</v>
      </c>
      <c r="E153" s="27">
        <v>27295</v>
      </c>
      <c r="F153" s="40"/>
      <c r="G153" s="40"/>
      <c r="H153" s="40">
        <f t="shared" si="8"/>
        <v>27295</v>
      </c>
    </row>
    <row r="154" spans="1:8" ht="16.5" customHeight="1">
      <c r="A154" s="51"/>
      <c r="B154" s="51"/>
      <c r="C154" s="25">
        <v>4270</v>
      </c>
      <c r="D154" s="26" t="s">
        <v>42</v>
      </c>
      <c r="E154" s="27">
        <v>20291</v>
      </c>
      <c r="F154" s="40"/>
      <c r="G154" s="40"/>
      <c r="H154" s="40">
        <f t="shared" si="8"/>
        <v>20291</v>
      </c>
    </row>
    <row r="155" spans="1:8" ht="16.5" customHeight="1">
      <c r="A155" s="51"/>
      <c r="B155" s="51"/>
      <c r="C155" s="25">
        <v>4280</v>
      </c>
      <c r="D155" s="26" t="s">
        <v>74</v>
      </c>
      <c r="E155" s="27">
        <v>3166</v>
      </c>
      <c r="F155" s="40"/>
      <c r="G155" s="40"/>
      <c r="H155" s="40">
        <f t="shared" si="8"/>
        <v>3166</v>
      </c>
    </row>
    <row r="156" spans="1:8" ht="16.5" customHeight="1">
      <c r="A156" s="51"/>
      <c r="B156" s="51"/>
      <c r="C156" s="25">
        <v>4300</v>
      </c>
      <c r="D156" s="26" t="s">
        <v>28</v>
      </c>
      <c r="E156" s="27">
        <v>15020</v>
      </c>
      <c r="F156" s="40"/>
      <c r="G156" s="40"/>
      <c r="H156" s="40">
        <f t="shared" si="8"/>
        <v>15020</v>
      </c>
    </row>
    <row r="157" spans="1:8" ht="16.5" customHeight="1">
      <c r="A157" s="51"/>
      <c r="B157" s="51"/>
      <c r="C157" s="25">
        <v>4370</v>
      </c>
      <c r="D157" s="26" t="s">
        <v>99</v>
      </c>
      <c r="E157" s="27">
        <v>3090</v>
      </c>
      <c r="F157" s="40"/>
      <c r="G157" s="40"/>
      <c r="H157" s="40">
        <f t="shared" si="8"/>
        <v>3090</v>
      </c>
    </row>
    <row r="158" spans="1:8" ht="16.5" customHeight="1">
      <c r="A158" s="51"/>
      <c r="B158" s="51"/>
      <c r="C158" s="25">
        <v>4410</v>
      </c>
      <c r="D158" s="26" t="s">
        <v>29</v>
      </c>
      <c r="E158" s="27">
        <v>1288</v>
      </c>
      <c r="F158" s="40"/>
      <c r="G158" s="40"/>
      <c r="H158" s="40">
        <f t="shared" si="8"/>
        <v>1288</v>
      </c>
    </row>
    <row r="159" spans="1:8" ht="16.5" customHeight="1">
      <c r="A159" s="51"/>
      <c r="B159" s="51"/>
      <c r="C159" s="25">
        <v>4430</v>
      </c>
      <c r="D159" s="26" t="s">
        <v>30</v>
      </c>
      <c r="E159" s="27">
        <v>20000</v>
      </c>
      <c r="F159" s="40"/>
      <c r="G159" s="40"/>
      <c r="H159" s="40">
        <f t="shared" si="8"/>
        <v>20000</v>
      </c>
    </row>
    <row r="160" spans="1:8" ht="12.75" customHeight="1" hidden="1">
      <c r="A160" s="51"/>
      <c r="B160" s="51"/>
      <c r="C160" s="25"/>
      <c r="D160" s="26"/>
      <c r="E160" s="27"/>
      <c r="F160" s="40"/>
      <c r="G160" s="40"/>
      <c r="H160" s="40"/>
    </row>
    <row r="161" spans="1:8" ht="16.5" customHeight="1">
      <c r="A161" s="51"/>
      <c r="B161" s="51"/>
      <c r="C161" s="25">
        <v>6050</v>
      </c>
      <c r="D161" s="26" t="s">
        <v>15</v>
      </c>
      <c r="E161" s="27">
        <v>202072</v>
      </c>
      <c r="F161" s="40"/>
      <c r="G161" s="40"/>
      <c r="H161" s="40">
        <f>E161+F161-G161</f>
        <v>202072</v>
      </c>
    </row>
    <row r="162" spans="1:8" ht="12.75" customHeight="1" hidden="1">
      <c r="A162" s="51"/>
      <c r="B162" s="51"/>
      <c r="C162" s="25"/>
      <c r="D162" s="26"/>
      <c r="E162" s="27">
        <f>F162+G162</f>
        <v>0</v>
      </c>
      <c r="F162" s="40"/>
      <c r="G162" s="40"/>
      <c r="H162" s="40"/>
    </row>
    <row r="163" spans="1:8" ht="12.75" customHeight="1" hidden="1">
      <c r="A163" s="51"/>
      <c r="B163" s="51"/>
      <c r="C163" s="25"/>
      <c r="D163" s="26"/>
      <c r="E163" s="27">
        <f>F163+G163</f>
        <v>0</v>
      </c>
      <c r="F163" s="40"/>
      <c r="G163" s="40"/>
      <c r="H163" s="40"/>
    </row>
    <row r="164" spans="1:8" ht="16.5" customHeight="1">
      <c r="A164" s="51"/>
      <c r="B164" s="51"/>
      <c r="C164" s="25">
        <v>6058</v>
      </c>
      <c r="D164" s="26" t="s">
        <v>15</v>
      </c>
      <c r="E164" s="27">
        <v>608514</v>
      </c>
      <c r="F164" s="40"/>
      <c r="G164" s="40"/>
      <c r="H164" s="40">
        <f>E164+F164-G164</f>
        <v>608514</v>
      </c>
    </row>
    <row r="165" spans="1:8" ht="16.5" customHeight="1">
      <c r="A165" s="51"/>
      <c r="B165" s="51"/>
      <c r="C165" s="25">
        <v>6059</v>
      </c>
      <c r="D165" s="26" t="s">
        <v>15</v>
      </c>
      <c r="E165" s="27">
        <v>152130</v>
      </c>
      <c r="F165" s="40"/>
      <c r="G165" s="40"/>
      <c r="H165" s="40">
        <f>E165+F165-G165</f>
        <v>152130</v>
      </c>
    </row>
    <row r="166" spans="1:8" s="42" customFormat="1" ht="16.5" customHeight="1">
      <c r="A166" s="50"/>
      <c r="B166" s="50">
        <v>75414</v>
      </c>
      <c r="C166" s="22"/>
      <c r="D166" s="23" t="s">
        <v>100</v>
      </c>
      <c r="E166" s="24">
        <f>E167+E168+E171</f>
        <v>0</v>
      </c>
      <c r="F166" s="24">
        <f>F167+F168+F171</f>
        <v>0</v>
      </c>
      <c r="G166" s="24">
        <f>G167+G168+G171</f>
        <v>0</v>
      </c>
      <c r="H166" s="24">
        <f>H167+H168+H171</f>
        <v>0</v>
      </c>
    </row>
    <row r="167" spans="1:8" ht="16.5" customHeight="1">
      <c r="A167" s="51"/>
      <c r="B167" s="51"/>
      <c r="C167" s="25">
        <v>4210</v>
      </c>
      <c r="D167" s="26" t="s">
        <v>27</v>
      </c>
      <c r="E167" s="27">
        <f>F167+G167</f>
        <v>0</v>
      </c>
      <c r="F167" s="40"/>
      <c r="G167" s="40"/>
      <c r="H167" s="40">
        <f>E167+F167-G167</f>
        <v>0</v>
      </c>
    </row>
    <row r="168" spans="1:8" ht="12.75" customHeight="1" hidden="1">
      <c r="A168" s="51"/>
      <c r="B168" s="51"/>
      <c r="C168" s="25"/>
      <c r="D168" s="26"/>
      <c r="E168" s="27"/>
      <c r="F168" s="40"/>
      <c r="G168" s="40"/>
      <c r="H168" s="40"/>
    </row>
    <row r="169" spans="1:8" ht="28.5" customHeight="1">
      <c r="A169" s="51"/>
      <c r="B169" s="51"/>
      <c r="C169" s="25">
        <v>4740</v>
      </c>
      <c r="D169" s="26" t="s">
        <v>101</v>
      </c>
      <c r="E169" s="27"/>
      <c r="F169" s="40"/>
      <c r="G169" s="40"/>
      <c r="H169" s="40">
        <f>E169+F169-G169</f>
        <v>0</v>
      </c>
    </row>
    <row r="170" spans="1:8" ht="16.5" customHeight="1">
      <c r="A170" s="51"/>
      <c r="B170" s="51"/>
      <c r="C170" s="25">
        <v>4750</v>
      </c>
      <c r="D170" s="26" t="s">
        <v>32</v>
      </c>
      <c r="E170" s="27"/>
      <c r="F170" s="40"/>
      <c r="G170" s="40"/>
      <c r="H170" s="40">
        <f>E170+F170-G170</f>
        <v>0</v>
      </c>
    </row>
    <row r="171" spans="1:8" ht="16.5" customHeight="1">
      <c r="A171" s="51"/>
      <c r="B171" s="51"/>
      <c r="C171" s="25">
        <v>4810</v>
      </c>
      <c r="D171" s="26" t="s">
        <v>102</v>
      </c>
      <c r="E171" s="27">
        <f>F171+G171</f>
        <v>0</v>
      </c>
      <c r="F171" s="40"/>
      <c r="G171" s="40"/>
      <c r="H171" s="40">
        <f>E171+F171-G171</f>
        <v>0</v>
      </c>
    </row>
    <row r="172" spans="1:8" s="42" customFormat="1" ht="16.5" customHeight="1">
      <c r="A172" s="50"/>
      <c r="B172" s="50">
        <v>75421</v>
      </c>
      <c r="C172" s="22"/>
      <c r="D172" s="23" t="s">
        <v>103</v>
      </c>
      <c r="E172" s="24">
        <f>E173</f>
        <v>0</v>
      </c>
      <c r="F172" s="24">
        <f>F173</f>
        <v>0</v>
      </c>
      <c r="G172" s="24">
        <f>G173</f>
        <v>0</v>
      </c>
      <c r="H172" s="24">
        <f>H173</f>
        <v>0</v>
      </c>
    </row>
    <row r="173" spans="1:8" ht="16.5" customHeight="1">
      <c r="A173" s="51"/>
      <c r="B173" s="51"/>
      <c r="C173" s="25">
        <v>4810</v>
      </c>
      <c r="D173" s="26" t="s">
        <v>104</v>
      </c>
      <c r="E173" s="27">
        <v>0</v>
      </c>
      <c r="F173" s="40"/>
      <c r="G173" s="40"/>
      <c r="H173" s="40">
        <f>E173+F173-G173</f>
        <v>0</v>
      </c>
    </row>
    <row r="174" spans="1:8" s="42" customFormat="1" ht="54.75" customHeight="1">
      <c r="A174" s="52">
        <v>756</v>
      </c>
      <c r="B174" s="52"/>
      <c r="C174" s="17"/>
      <c r="D174" s="19" t="s">
        <v>105</v>
      </c>
      <c r="E174" s="20">
        <f>E175+E177</f>
        <v>90800</v>
      </c>
      <c r="F174" s="20">
        <f>F175+F177</f>
        <v>0</v>
      </c>
      <c r="G174" s="20">
        <f>G175+G177</f>
        <v>0</v>
      </c>
      <c r="H174" s="20">
        <f>H175+H177</f>
        <v>90800</v>
      </c>
    </row>
    <row r="175" spans="1:8" s="42" customFormat="1" ht="12.75" hidden="1">
      <c r="A175" s="50"/>
      <c r="B175" s="50"/>
      <c r="C175" s="22"/>
      <c r="D175" s="23"/>
      <c r="E175" s="24"/>
      <c r="F175" s="49"/>
      <c r="G175" s="49"/>
      <c r="H175" s="49"/>
    </row>
    <row r="176" spans="1:8" s="42" customFormat="1" ht="12.75" hidden="1">
      <c r="A176" s="50"/>
      <c r="B176" s="50"/>
      <c r="C176" s="22"/>
      <c r="D176" s="55"/>
      <c r="E176" s="24"/>
      <c r="F176" s="49"/>
      <c r="G176" s="49"/>
      <c r="H176" s="49"/>
    </row>
    <row r="177" spans="1:8" s="42" customFormat="1" ht="16.5" customHeight="1">
      <c r="A177" s="50"/>
      <c r="B177" s="50">
        <v>75647</v>
      </c>
      <c r="C177" s="22"/>
      <c r="D177" s="23" t="s">
        <v>106</v>
      </c>
      <c r="E177" s="24">
        <f>E178+E179</f>
        <v>90800</v>
      </c>
      <c r="F177" s="24">
        <f>F178+F179</f>
        <v>0</v>
      </c>
      <c r="G177" s="24">
        <f>G178+G179</f>
        <v>0</v>
      </c>
      <c r="H177" s="24">
        <f>H178+H179</f>
        <v>90800</v>
      </c>
    </row>
    <row r="178" spans="1:8" ht="16.5" customHeight="1">
      <c r="A178" s="51"/>
      <c r="B178" s="51"/>
      <c r="C178" s="25">
        <v>4100</v>
      </c>
      <c r="D178" s="26" t="s">
        <v>107</v>
      </c>
      <c r="E178" s="27">
        <v>54000</v>
      </c>
      <c r="F178" s="40"/>
      <c r="G178" s="40"/>
      <c r="H178" s="40">
        <f>E178+F178-G178</f>
        <v>54000</v>
      </c>
    </row>
    <row r="179" spans="1:8" ht="16.5" customHeight="1">
      <c r="A179" s="51"/>
      <c r="B179" s="51"/>
      <c r="C179" s="25">
        <v>4300</v>
      </c>
      <c r="D179" s="26" t="s">
        <v>28</v>
      </c>
      <c r="E179" s="27">
        <v>36800</v>
      </c>
      <c r="F179" s="40"/>
      <c r="G179" s="40"/>
      <c r="H179" s="40">
        <f>E179+F179-G179</f>
        <v>36800</v>
      </c>
    </row>
    <row r="180" spans="1:8" s="42" customFormat="1" ht="16.5" customHeight="1">
      <c r="A180" s="52">
        <v>757</v>
      </c>
      <c r="B180" s="52"/>
      <c r="C180" s="17"/>
      <c r="D180" s="19" t="s">
        <v>108</v>
      </c>
      <c r="E180" s="20">
        <f>E181+E183</f>
        <v>1644000</v>
      </c>
      <c r="F180" s="20">
        <f>F181+F183</f>
        <v>0</v>
      </c>
      <c r="G180" s="20">
        <f>G181+G183</f>
        <v>0</v>
      </c>
      <c r="H180" s="20">
        <f>H181+H183</f>
        <v>1644000</v>
      </c>
    </row>
    <row r="181" spans="1:8" s="42" customFormat="1" ht="16.5" customHeight="1">
      <c r="A181" s="50"/>
      <c r="B181" s="50">
        <v>75702</v>
      </c>
      <c r="C181" s="22"/>
      <c r="D181" s="23" t="s">
        <v>109</v>
      </c>
      <c r="E181" s="24">
        <f>E182</f>
        <v>270000</v>
      </c>
      <c r="F181" s="24">
        <f>F182</f>
        <v>0</v>
      </c>
      <c r="G181" s="24">
        <f>G182</f>
        <v>0</v>
      </c>
      <c r="H181" s="24">
        <f>H182</f>
        <v>270000</v>
      </c>
    </row>
    <row r="182" spans="1:8" ht="36" customHeight="1">
      <c r="A182" s="51"/>
      <c r="B182" s="51"/>
      <c r="C182" s="25">
        <v>8070</v>
      </c>
      <c r="D182" s="26" t="s">
        <v>110</v>
      </c>
      <c r="E182" s="27">
        <v>270000</v>
      </c>
      <c r="F182" s="40"/>
      <c r="G182" s="40"/>
      <c r="H182" s="40">
        <f>E182+F182-G182</f>
        <v>270000</v>
      </c>
    </row>
    <row r="183" spans="1:8" s="42" customFormat="1" ht="33.75" customHeight="1">
      <c r="A183" s="50"/>
      <c r="B183" s="50">
        <v>75704</v>
      </c>
      <c r="C183" s="22"/>
      <c r="D183" s="23" t="s">
        <v>111</v>
      </c>
      <c r="E183" s="49">
        <f>E184</f>
        <v>1374000</v>
      </c>
      <c r="F183" s="49">
        <f>F184</f>
        <v>0</v>
      </c>
      <c r="G183" s="49">
        <f>G184</f>
        <v>0</v>
      </c>
      <c r="H183" s="49">
        <f>H184</f>
        <v>1374000</v>
      </c>
    </row>
    <row r="184" spans="1:8" ht="16.5" customHeight="1">
      <c r="A184" s="51"/>
      <c r="B184" s="51"/>
      <c r="C184" s="25">
        <v>8020</v>
      </c>
      <c r="D184" s="26" t="s">
        <v>112</v>
      </c>
      <c r="E184" s="27">
        <v>1374000</v>
      </c>
      <c r="F184" s="40"/>
      <c r="G184" s="40"/>
      <c r="H184" s="40">
        <f>E184+F184-G184</f>
        <v>1374000</v>
      </c>
    </row>
    <row r="185" spans="1:8" s="42" customFormat="1" ht="16.5" customHeight="1">
      <c r="A185" s="52">
        <v>758</v>
      </c>
      <c r="B185" s="52"/>
      <c r="C185" s="17"/>
      <c r="D185" s="19" t="s">
        <v>113</v>
      </c>
      <c r="E185" s="20">
        <f>E186</f>
        <v>35000</v>
      </c>
      <c r="F185" s="20">
        <f aca="true" t="shared" si="9" ref="F185:H186">F186</f>
        <v>0</v>
      </c>
      <c r="G185" s="20">
        <f t="shared" si="9"/>
        <v>0</v>
      </c>
      <c r="H185" s="20">
        <f t="shared" si="9"/>
        <v>35000</v>
      </c>
    </row>
    <row r="186" spans="1:8" s="42" customFormat="1" ht="16.5" customHeight="1">
      <c r="A186" s="50"/>
      <c r="B186" s="50">
        <v>75818</v>
      </c>
      <c r="C186" s="22"/>
      <c r="D186" s="23" t="s">
        <v>114</v>
      </c>
      <c r="E186" s="24">
        <f>E187</f>
        <v>35000</v>
      </c>
      <c r="F186" s="24">
        <f t="shared" si="9"/>
        <v>0</v>
      </c>
      <c r="G186" s="24">
        <f t="shared" si="9"/>
        <v>0</v>
      </c>
      <c r="H186" s="24">
        <f t="shared" si="9"/>
        <v>35000</v>
      </c>
    </row>
    <row r="187" spans="1:8" ht="16.5" customHeight="1">
      <c r="A187" s="51"/>
      <c r="B187" s="51"/>
      <c r="C187" s="25">
        <v>4810</v>
      </c>
      <c r="D187" s="26" t="s">
        <v>115</v>
      </c>
      <c r="E187" s="27">
        <v>35000</v>
      </c>
      <c r="F187" s="40"/>
      <c r="G187" s="40"/>
      <c r="H187" s="40">
        <f>E187+F187-G187</f>
        <v>35000</v>
      </c>
    </row>
    <row r="188" spans="1:8" s="42" customFormat="1" ht="16.5" customHeight="1">
      <c r="A188" s="52">
        <v>801</v>
      </c>
      <c r="B188" s="52"/>
      <c r="C188" s="17"/>
      <c r="D188" s="19" t="s">
        <v>116</v>
      </c>
      <c r="E188" s="20">
        <f>E189+E226+E240+E280+E282+E300+E303+E323</f>
        <v>15123450</v>
      </c>
      <c r="F188" s="20">
        <f>F189+F226+F240+F280+F282+F300+F303+F323</f>
        <v>175000</v>
      </c>
      <c r="G188" s="20">
        <f>G189+G226+G240+G280+G282+G300+G303+G323</f>
        <v>175000</v>
      </c>
      <c r="H188" s="20">
        <f>H189+H226+H240+H280+H282+H300+H303+H323</f>
        <v>15123450</v>
      </c>
    </row>
    <row r="189" spans="1:8" s="42" customFormat="1" ht="16.5" customHeight="1">
      <c r="A189" s="50"/>
      <c r="B189" s="50">
        <v>80101</v>
      </c>
      <c r="C189" s="22"/>
      <c r="D189" s="23" t="s">
        <v>117</v>
      </c>
      <c r="E189" s="24">
        <f>SUM(E190:E225)</f>
        <v>9936541</v>
      </c>
      <c r="F189" s="24">
        <f>SUM(F190:F225)</f>
        <v>0</v>
      </c>
      <c r="G189" s="24">
        <f>SUM(G190:G225)</f>
        <v>175000</v>
      </c>
      <c r="H189" s="24">
        <f>SUM(H190:H225)</f>
        <v>9761541</v>
      </c>
    </row>
    <row r="190" spans="1:8" ht="16.5" customHeight="1">
      <c r="A190" s="51"/>
      <c r="B190" s="51"/>
      <c r="C190" s="25">
        <v>3020</v>
      </c>
      <c r="D190" s="26" t="s">
        <v>72</v>
      </c>
      <c r="E190" s="27">
        <v>306605</v>
      </c>
      <c r="F190" s="40"/>
      <c r="G190" s="40"/>
      <c r="H190" s="40">
        <f aca="true" t="shared" si="10" ref="H190:H205">E190+F190-G190</f>
        <v>306605</v>
      </c>
    </row>
    <row r="191" spans="1:8" ht="16.5" customHeight="1">
      <c r="A191" s="51"/>
      <c r="B191" s="51"/>
      <c r="C191" s="25">
        <v>4010</v>
      </c>
      <c r="D191" s="26" t="s">
        <v>23</v>
      </c>
      <c r="E191" s="27">
        <v>3558784</v>
      </c>
      <c r="F191" s="40"/>
      <c r="G191" s="40"/>
      <c r="H191" s="40">
        <f t="shared" si="10"/>
        <v>3558784</v>
      </c>
    </row>
    <row r="192" spans="1:8" ht="16.5" customHeight="1">
      <c r="A192" s="51"/>
      <c r="B192" s="51"/>
      <c r="C192" s="25">
        <v>4040</v>
      </c>
      <c r="D192" s="26" t="s">
        <v>64</v>
      </c>
      <c r="E192" s="27">
        <v>274193</v>
      </c>
      <c r="F192" s="40"/>
      <c r="G192" s="40"/>
      <c r="H192" s="40">
        <f t="shared" si="10"/>
        <v>274193</v>
      </c>
    </row>
    <row r="193" spans="1:8" ht="16.5" customHeight="1">
      <c r="A193" s="51"/>
      <c r="B193" s="51"/>
      <c r="C193" s="25">
        <v>4110</v>
      </c>
      <c r="D193" s="26" t="s">
        <v>65</v>
      </c>
      <c r="E193" s="27">
        <v>639256</v>
      </c>
      <c r="F193" s="40"/>
      <c r="G193" s="40"/>
      <c r="H193" s="40">
        <f t="shared" si="10"/>
        <v>639256</v>
      </c>
    </row>
    <row r="194" spans="1:8" ht="12.75" customHeight="1" hidden="1">
      <c r="A194" s="51"/>
      <c r="B194" s="51"/>
      <c r="C194" s="25">
        <v>4118</v>
      </c>
      <c r="D194" s="26" t="s">
        <v>65</v>
      </c>
      <c r="E194" s="27">
        <v>0</v>
      </c>
      <c r="F194" s="40"/>
      <c r="G194" s="40"/>
      <c r="H194" s="40">
        <f t="shared" si="10"/>
        <v>0</v>
      </c>
    </row>
    <row r="195" spans="1:8" ht="12.75" customHeight="1" hidden="1">
      <c r="A195" s="51"/>
      <c r="B195" s="51"/>
      <c r="C195" s="25">
        <v>4119</v>
      </c>
      <c r="D195" s="26" t="s">
        <v>65</v>
      </c>
      <c r="E195" s="27">
        <v>0</v>
      </c>
      <c r="F195" s="40"/>
      <c r="G195" s="40"/>
      <c r="H195" s="40">
        <f t="shared" si="10"/>
        <v>0</v>
      </c>
    </row>
    <row r="196" spans="1:8" ht="16.5" customHeight="1">
      <c r="A196" s="51"/>
      <c r="B196" s="51"/>
      <c r="C196" s="25">
        <v>4120</v>
      </c>
      <c r="D196" s="26" t="s">
        <v>25</v>
      </c>
      <c r="E196" s="27">
        <v>101293</v>
      </c>
      <c r="F196" s="40"/>
      <c r="G196" s="40"/>
      <c r="H196" s="40">
        <f t="shared" si="10"/>
        <v>101293</v>
      </c>
    </row>
    <row r="197" spans="1:8" ht="12.75" customHeight="1" hidden="1">
      <c r="A197" s="51"/>
      <c r="B197" s="51"/>
      <c r="C197" s="25">
        <v>4128</v>
      </c>
      <c r="D197" s="26" t="s">
        <v>25</v>
      </c>
      <c r="E197" s="27">
        <v>0</v>
      </c>
      <c r="F197" s="40"/>
      <c r="G197" s="40"/>
      <c r="H197" s="40">
        <f t="shared" si="10"/>
        <v>0</v>
      </c>
    </row>
    <row r="198" spans="1:8" ht="12.75" customHeight="1" hidden="1">
      <c r="A198" s="51"/>
      <c r="B198" s="51"/>
      <c r="C198" s="25">
        <v>4129</v>
      </c>
      <c r="D198" s="26" t="s">
        <v>25</v>
      </c>
      <c r="E198" s="27">
        <v>0</v>
      </c>
      <c r="F198" s="40"/>
      <c r="G198" s="40"/>
      <c r="H198" s="40">
        <f t="shared" si="10"/>
        <v>0</v>
      </c>
    </row>
    <row r="199" spans="1:8" ht="16.5" customHeight="1">
      <c r="A199" s="51"/>
      <c r="B199" s="51"/>
      <c r="C199" s="25">
        <v>4170</v>
      </c>
      <c r="D199" s="26" t="s">
        <v>26</v>
      </c>
      <c r="E199" s="27">
        <v>8000</v>
      </c>
      <c r="F199" s="40"/>
      <c r="G199" s="40"/>
      <c r="H199" s="40">
        <f t="shared" si="10"/>
        <v>8000</v>
      </c>
    </row>
    <row r="200" spans="1:8" ht="12.75" customHeight="1" hidden="1">
      <c r="A200" s="51"/>
      <c r="B200" s="51"/>
      <c r="C200" s="25">
        <v>4178</v>
      </c>
      <c r="D200" s="26" t="s">
        <v>26</v>
      </c>
      <c r="E200" s="27">
        <v>0</v>
      </c>
      <c r="F200" s="40"/>
      <c r="G200" s="40"/>
      <c r="H200" s="40">
        <f t="shared" si="10"/>
        <v>0</v>
      </c>
    </row>
    <row r="201" spans="1:8" ht="12.75" customHeight="1" hidden="1">
      <c r="A201" s="51"/>
      <c r="B201" s="51"/>
      <c r="C201" s="25">
        <v>4179</v>
      </c>
      <c r="D201" s="26" t="s">
        <v>26</v>
      </c>
      <c r="E201" s="27">
        <v>0</v>
      </c>
      <c r="F201" s="40"/>
      <c r="G201" s="40"/>
      <c r="H201" s="40">
        <f t="shared" si="10"/>
        <v>0</v>
      </c>
    </row>
    <row r="202" spans="1:8" ht="16.5" customHeight="1">
      <c r="A202" s="51"/>
      <c r="B202" s="51"/>
      <c r="C202" s="25">
        <v>4210</v>
      </c>
      <c r="D202" s="26" t="s">
        <v>27</v>
      </c>
      <c r="E202" s="27">
        <v>312300</v>
      </c>
      <c r="F202" s="40"/>
      <c r="G202" s="40"/>
      <c r="H202" s="40">
        <f t="shared" si="10"/>
        <v>312300</v>
      </c>
    </row>
    <row r="203" spans="1:8" ht="12.75" customHeight="1" hidden="1">
      <c r="A203" s="51"/>
      <c r="B203" s="51"/>
      <c r="C203" s="25">
        <v>4228</v>
      </c>
      <c r="D203" s="26" t="s">
        <v>118</v>
      </c>
      <c r="E203" s="27">
        <f>F203+G203</f>
        <v>0</v>
      </c>
      <c r="F203" s="40"/>
      <c r="G203" s="40"/>
      <c r="H203" s="40">
        <f t="shared" si="10"/>
        <v>0</v>
      </c>
    </row>
    <row r="204" spans="1:8" ht="12.75" customHeight="1" hidden="1">
      <c r="A204" s="51"/>
      <c r="B204" s="51"/>
      <c r="C204" s="25">
        <v>4229</v>
      </c>
      <c r="D204" s="26" t="s">
        <v>118</v>
      </c>
      <c r="E204" s="27">
        <f>F204+G204</f>
        <v>0</v>
      </c>
      <c r="F204" s="40"/>
      <c r="G204" s="40"/>
      <c r="H204" s="40">
        <f t="shared" si="10"/>
        <v>0</v>
      </c>
    </row>
    <row r="205" spans="1:8" ht="16.5" customHeight="1">
      <c r="A205" s="51"/>
      <c r="B205" s="51"/>
      <c r="C205" s="25">
        <v>4240</v>
      </c>
      <c r="D205" s="26" t="s">
        <v>119</v>
      </c>
      <c r="E205" s="40">
        <v>23000</v>
      </c>
      <c r="F205" s="40"/>
      <c r="G205" s="40"/>
      <c r="H205" s="40">
        <f t="shared" si="10"/>
        <v>23000</v>
      </c>
    </row>
    <row r="206" spans="1:8" ht="12.75" customHeight="1" hidden="1">
      <c r="A206" s="51"/>
      <c r="B206" s="51"/>
      <c r="C206" s="25"/>
      <c r="D206" s="26"/>
      <c r="E206" s="40"/>
      <c r="F206" s="40"/>
      <c r="G206" s="40"/>
      <c r="H206" s="40"/>
    </row>
    <row r="207" spans="1:8" ht="16.5" customHeight="1">
      <c r="A207" s="51"/>
      <c r="B207" s="51"/>
      <c r="C207" s="25">
        <v>4260</v>
      </c>
      <c r="D207" s="26" t="s">
        <v>48</v>
      </c>
      <c r="E207" s="40">
        <v>168048</v>
      </c>
      <c r="F207" s="40"/>
      <c r="G207" s="40"/>
      <c r="H207" s="40">
        <f aca="true" t="shared" si="11" ref="H207:H225">E207+F207-G207</f>
        <v>168048</v>
      </c>
    </row>
    <row r="208" spans="1:8" ht="16.5" customHeight="1">
      <c r="A208" s="51"/>
      <c r="B208" s="51"/>
      <c r="C208" s="25">
        <v>4270</v>
      </c>
      <c r="D208" s="26" t="s">
        <v>42</v>
      </c>
      <c r="E208" s="40">
        <v>1288595</v>
      </c>
      <c r="F208" s="40"/>
      <c r="G208" s="40">
        <v>175000</v>
      </c>
      <c r="H208" s="40">
        <f t="shared" si="11"/>
        <v>1113595</v>
      </c>
    </row>
    <row r="209" spans="1:8" ht="16.5" customHeight="1">
      <c r="A209" s="51"/>
      <c r="B209" s="51"/>
      <c r="C209" s="25">
        <v>4300</v>
      </c>
      <c r="D209" s="26" t="s">
        <v>28</v>
      </c>
      <c r="E209" s="40">
        <v>68112</v>
      </c>
      <c r="F209" s="40"/>
      <c r="G209" s="40"/>
      <c r="H209" s="40">
        <f t="shared" si="11"/>
        <v>68112</v>
      </c>
    </row>
    <row r="210" spans="1:8" ht="12.75" customHeight="1" hidden="1">
      <c r="A210" s="51"/>
      <c r="B210" s="51"/>
      <c r="C210" s="25">
        <v>4308</v>
      </c>
      <c r="D210" s="26" t="s">
        <v>28</v>
      </c>
      <c r="E210" s="40">
        <f>F210+G210</f>
        <v>0</v>
      </c>
      <c r="F210" s="40"/>
      <c r="G210" s="40"/>
      <c r="H210" s="40">
        <f t="shared" si="11"/>
        <v>0</v>
      </c>
    </row>
    <row r="211" spans="1:8" ht="12.75" customHeight="1" hidden="1">
      <c r="A211" s="51"/>
      <c r="B211" s="51"/>
      <c r="C211" s="25">
        <v>4309</v>
      </c>
      <c r="D211" s="26" t="s">
        <v>28</v>
      </c>
      <c r="E211" s="40">
        <f>F211+G211</f>
        <v>0</v>
      </c>
      <c r="F211" s="40"/>
      <c r="G211" s="40"/>
      <c r="H211" s="40">
        <f t="shared" si="11"/>
        <v>0</v>
      </c>
    </row>
    <row r="212" spans="1:8" ht="16.5" customHeight="1">
      <c r="A212" s="51"/>
      <c r="B212" s="51"/>
      <c r="C212" s="25">
        <v>4350</v>
      </c>
      <c r="D212" s="26" t="s">
        <v>75</v>
      </c>
      <c r="E212" s="40">
        <v>4800</v>
      </c>
      <c r="F212" s="40"/>
      <c r="G212" s="40"/>
      <c r="H212" s="40">
        <f t="shared" si="11"/>
        <v>4800</v>
      </c>
    </row>
    <row r="213" spans="1:8" ht="16.5" customHeight="1">
      <c r="A213" s="51"/>
      <c r="B213" s="51"/>
      <c r="C213" s="25">
        <v>4370</v>
      </c>
      <c r="D213" s="26" t="s">
        <v>77</v>
      </c>
      <c r="E213" s="40">
        <v>12800</v>
      </c>
      <c r="F213" s="40"/>
      <c r="G213" s="40"/>
      <c r="H213" s="40">
        <f t="shared" si="11"/>
        <v>12800</v>
      </c>
    </row>
    <row r="214" spans="1:8" ht="16.5" customHeight="1">
      <c r="A214" s="51"/>
      <c r="B214" s="51"/>
      <c r="C214" s="25">
        <v>4410</v>
      </c>
      <c r="D214" s="26" t="s">
        <v>29</v>
      </c>
      <c r="E214" s="40">
        <v>14000</v>
      </c>
      <c r="F214" s="40"/>
      <c r="G214" s="40"/>
      <c r="H214" s="40">
        <f t="shared" si="11"/>
        <v>14000</v>
      </c>
    </row>
    <row r="215" spans="1:8" ht="12.75" customHeight="1" hidden="1">
      <c r="A215" s="51"/>
      <c r="B215" s="51"/>
      <c r="C215" s="25">
        <v>4418</v>
      </c>
      <c r="D215" s="26" t="s">
        <v>29</v>
      </c>
      <c r="E215" s="40">
        <f>F215+G215</f>
        <v>0</v>
      </c>
      <c r="F215" s="40"/>
      <c r="G215" s="40"/>
      <c r="H215" s="40">
        <f t="shared" si="11"/>
        <v>0</v>
      </c>
    </row>
    <row r="216" spans="1:8" ht="12.75" customHeight="1" hidden="1">
      <c r="A216" s="51"/>
      <c r="B216" s="51"/>
      <c r="C216" s="25">
        <v>4419</v>
      </c>
      <c r="D216" s="26" t="s">
        <v>29</v>
      </c>
      <c r="E216" s="40">
        <f>F216+G216</f>
        <v>0</v>
      </c>
      <c r="F216" s="40"/>
      <c r="G216" s="40"/>
      <c r="H216" s="40">
        <f t="shared" si="11"/>
        <v>0</v>
      </c>
    </row>
    <row r="217" spans="1:8" ht="16.5" customHeight="1">
      <c r="A217" s="51"/>
      <c r="B217" s="51"/>
      <c r="C217" s="25">
        <v>4430</v>
      </c>
      <c r="D217" s="26" t="s">
        <v>120</v>
      </c>
      <c r="E217" s="40">
        <v>22600</v>
      </c>
      <c r="F217" s="40"/>
      <c r="G217" s="40"/>
      <c r="H217" s="40">
        <f t="shared" si="11"/>
        <v>22600</v>
      </c>
    </row>
    <row r="218" spans="1:8" ht="16.5" customHeight="1">
      <c r="A218" s="51"/>
      <c r="B218" s="51"/>
      <c r="C218" s="25">
        <v>4440</v>
      </c>
      <c r="D218" s="26" t="s">
        <v>121</v>
      </c>
      <c r="E218" s="40">
        <v>216272</v>
      </c>
      <c r="F218" s="40"/>
      <c r="G218" s="40"/>
      <c r="H218" s="40">
        <f t="shared" si="11"/>
        <v>216272</v>
      </c>
    </row>
    <row r="219" spans="1:8" ht="16.5" customHeight="1">
      <c r="A219" s="51"/>
      <c r="B219" s="51"/>
      <c r="C219" s="25">
        <v>4700</v>
      </c>
      <c r="D219" s="26" t="s">
        <v>81</v>
      </c>
      <c r="E219" s="40">
        <v>3700</v>
      </c>
      <c r="F219" s="40"/>
      <c r="G219" s="40"/>
      <c r="H219" s="40">
        <f t="shared" si="11"/>
        <v>3700</v>
      </c>
    </row>
    <row r="220" spans="1:8" ht="24.75" customHeight="1">
      <c r="A220" s="51"/>
      <c r="B220" s="51"/>
      <c r="C220" s="25">
        <v>4740</v>
      </c>
      <c r="D220" s="26" t="s">
        <v>101</v>
      </c>
      <c r="E220" s="40">
        <v>2700</v>
      </c>
      <c r="F220" s="40"/>
      <c r="G220" s="40"/>
      <c r="H220" s="40">
        <f t="shared" si="11"/>
        <v>2700</v>
      </c>
    </row>
    <row r="221" spans="1:8" ht="19.5" customHeight="1">
      <c r="A221" s="51"/>
      <c r="B221" s="51"/>
      <c r="C221" s="25">
        <v>4750</v>
      </c>
      <c r="D221" s="26" t="s">
        <v>32</v>
      </c>
      <c r="E221" s="40">
        <v>16200</v>
      </c>
      <c r="F221" s="40"/>
      <c r="G221" s="40"/>
      <c r="H221" s="40">
        <f t="shared" si="11"/>
        <v>16200</v>
      </c>
    </row>
    <row r="222" spans="1:8" ht="16.5" customHeight="1">
      <c r="A222" s="51"/>
      <c r="B222" s="51"/>
      <c r="C222" s="25">
        <v>6050</v>
      </c>
      <c r="D222" s="26" t="s">
        <v>15</v>
      </c>
      <c r="E222" s="40">
        <v>2501251</v>
      </c>
      <c r="F222" s="40"/>
      <c r="G222" s="40"/>
      <c r="H222" s="40">
        <f t="shared" si="11"/>
        <v>2501251</v>
      </c>
    </row>
    <row r="223" spans="1:8" ht="16.5" customHeight="1">
      <c r="A223" s="51"/>
      <c r="B223" s="51"/>
      <c r="C223" s="25" t="s">
        <v>122</v>
      </c>
      <c r="D223" s="26" t="s">
        <v>15</v>
      </c>
      <c r="E223" s="40">
        <v>308109</v>
      </c>
      <c r="F223" s="40"/>
      <c r="G223" s="40"/>
      <c r="H223" s="40">
        <f t="shared" si="11"/>
        <v>308109</v>
      </c>
    </row>
    <row r="224" spans="1:8" ht="16.5" customHeight="1">
      <c r="A224" s="51"/>
      <c r="B224" s="51"/>
      <c r="C224" s="25" t="s">
        <v>123</v>
      </c>
      <c r="D224" s="26" t="s">
        <v>15</v>
      </c>
      <c r="E224" s="40">
        <v>85923</v>
      </c>
      <c r="F224" s="40"/>
      <c r="G224" s="40"/>
      <c r="H224" s="40">
        <f t="shared" si="11"/>
        <v>85923</v>
      </c>
    </row>
    <row r="225" spans="1:8" ht="16.5" customHeight="1">
      <c r="A225" s="51"/>
      <c r="B225" s="51"/>
      <c r="C225" s="25">
        <v>6060</v>
      </c>
      <c r="D225" s="26" t="s">
        <v>43</v>
      </c>
      <c r="E225" s="40">
        <f>F225+G225</f>
        <v>0</v>
      </c>
      <c r="F225" s="40"/>
      <c r="G225" s="40"/>
      <c r="H225" s="40">
        <f t="shared" si="11"/>
        <v>0</v>
      </c>
    </row>
    <row r="226" spans="1:8" s="42" customFormat="1" ht="16.5" customHeight="1">
      <c r="A226" s="50"/>
      <c r="B226" s="50">
        <v>80103</v>
      </c>
      <c r="C226" s="22"/>
      <c r="D226" s="23" t="s">
        <v>124</v>
      </c>
      <c r="E226" s="49">
        <f>E227+E228+E229+E230+E231+E233+E234+E235+E237+E238+E239</f>
        <v>437241</v>
      </c>
      <c r="F226" s="49">
        <f>F227+F228+F229+F230+F231+F233+F234+F235+F237+F238+F239</f>
        <v>0</v>
      </c>
      <c r="G226" s="49">
        <f>G227+G228+G229+G230+G231+G233+G234+G235+G237+G238+G239</f>
        <v>0</v>
      </c>
      <c r="H226" s="49">
        <f>H227+H228+H229+H230+H231+H233+H234+H235+H237+H238+H239</f>
        <v>437241</v>
      </c>
    </row>
    <row r="227" spans="1:8" ht="16.5" customHeight="1">
      <c r="A227" s="51"/>
      <c r="B227" s="51"/>
      <c r="C227" s="25">
        <v>3020</v>
      </c>
      <c r="D227" s="26" t="s">
        <v>72</v>
      </c>
      <c r="E227" s="40">
        <v>31621</v>
      </c>
      <c r="F227" s="40"/>
      <c r="G227" s="40"/>
      <c r="H227" s="40">
        <f>E227+F227-G227</f>
        <v>31621</v>
      </c>
    </row>
    <row r="228" spans="1:8" ht="16.5" customHeight="1">
      <c r="A228" s="51"/>
      <c r="B228" s="51"/>
      <c r="C228" s="25">
        <v>4010</v>
      </c>
      <c r="D228" s="26" t="s">
        <v>23</v>
      </c>
      <c r="E228" s="40">
        <v>292044</v>
      </c>
      <c r="F228" s="40"/>
      <c r="G228" s="40"/>
      <c r="H228" s="40">
        <f aca="true" t="shared" si="12" ref="H228:H239">E228+F228-G228</f>
        <v>292044</v>
      </c>
    </row>
    <row r="229" spans="1:8" ht="16.5" customHeight="1">
      <c r="A229" s="51"/>
      <c r="B229" s="51"/>
      <c r="C229" s="25">
        <v>4040</v>
      </c>
      <c r="D229" s="26" t="s">
        <v>64</v>
      </c>
      <c r="E229" s="40">
        <v>23370</v>
      </c>
      <c r="F229" s="40"/>
      <c r="G229" s="40"/>
      <c r="H229" s="40">
        <f t="shared" si="12"/>
        <v>23370</v>
      </c>
    </row>
    <row r="230" spans="1:8" ht="16.5" customHeight="1">
      <c r="A230" s="51"/>
      <c r="B230" s="51"/>
      <c r="C230" s="25">
        <v>4110</v>
      </c>
      <c r="D230" s="26" t="s">
        <v>65</v>
      </c>
      <c r="E230" s="40">
        <v>53649</v>
      </c>
      <c r="F230" s="40"/>
      <c r="G230" s="40"/>
      <c r="H230" s="40">
        <f t="shared" si="12"/>
        <v>53649</v>
      </c>
    </row>
    <row r="231" spans="1:8" ht="16.5" customHeight="1">
      <c r="A231" s="51"/>
      <c r="B231" s="51"/>
      <c r="C231" s="25">
        <v>4120</v>
      </c>
      <c r="D231" s="26" t="s">
        <v>25</v>
      </c>
      <c r="E231" s="40">
        <v>8502</v>
      </c>
      <c r="F231" s="40"/>
      <c r="G231" s="40"/>
      <c r="H231" s="40">
        <f t="shared" si="12"/>
        <v>8502</v>
      </c>
    </row>
    <row r="232" spans="1:8" ht="12.75" customHeight="1" hidden="1">
      <c r="A232" s="51"/>
      <c r="B232" s="51"/>
      <c r="C232" s="25"/>
      <c r="D232" s="26"/>
      <c r="E232" s="40"/>
      <c r="F232" s="40"/>
      <c r="G232" s="40"/>
      <c r="H232" s="40">
        <f t="shared" si="12"/>
        <v>0</v>
      </c>
    </row>
    <row r="233" spans="1:8" ht="16.5" customHeight="1">
      <c r="A233" s="51"/>
      <c r="B233" s="51"/>
      <c r="C233" s="25">
        <v>4210</v>
      </c>
      <c r="D233" s="26" t="s">
        <v>27</v>
      </c>
      <c r="E233" s="40">
        <v>4150</v>
      </c>
      <c r="F233" s="40"/>
      <c r="G233" s="40"/>
      <c r="H233" s="40">
        <f t="shared" si="12"/>
        <v>4150</v>
      </c>
    </row>
    <row r="234" spans="1:8" ht="16.5" customHeight="1">
      <c r="A234" s="51"/>
      <c r="B234" s="51"/>
      <c r="C234" s="25">
        <v>4240</v>
      </c>
      <c r="D234" s="26" t="s">
        <v>119</v>
      </c>
      <c r="E234" s="40">
        <v>4100</v>
      </c>
      <c r="F234" s="40"/>
      <c r="G234" s="40"/>
      <c r="H234" s="40">
        <f t="shared" si="12"/>
        <v>4100</v>
      </c>
    </row>
    <row r="235" spans="1:8" ht="12.75" customHeight="1" hidden="1">
      <c r="A235" s="51"/>
      <c r="B235" s="51"/>
      <c r="C235" s="25"/>
      <c r="D235" s="26"/>
      <c r="E235" s="40"/>
      <c r="F235" s="40"/>
      <c r="G235" s="40"/>
      <c r="H235" s="40">
        <f t="shared" si="12"/>
        <v>0</v>
      </c>
    </row>
    <row r="236" spans="1:8" ht="12.75" customHeight="1" hidden="1">
      <c r="A236" s="51"/>
      <c r="B236" s="51"/>
      <c r="C236" s="25"/>
      <c r="D236" s="26"/>
      <c r="E236" s="40"/>
      <c r="F236" s="40"/>
      <c r="G236" s="40"/>
      <c r="H236" s="40">
        <f t="shared" si="12"/>
        <v>0</v>
      </c>
    </row>
    <row r="237" spans="1:8" ht="16.5" customHeight="1">
      <c r="A237" s="51"/>
      <c r="B237" s="51"/>
      <c r="C237" s="25">
        <v>4300</v>
      </c>
      <c r="D237" s="26" t="s">
        <v>28</v>
      </c>
      <c r="E237" s="40">
        <v>950</v>
      </c>
      <c r="F237" s="40"/>
      <c r="G237" s="40"/>
      <c r="H237" s="40">
        <f t="shared" si="12"/>
        <v>950</v>
      </c>
    </row>
    <row r="238" spans="1:8" ht="16.5" customHeight="1">
      <c r="A238" s="51"/>
      <c r="B238" s="51"/>
      <c r="C238" s="25">
        <v>4410</v>
      </c>
      <c r="D238" s="64" t="s">
        <v>29</v>
      </c>
      <c r="E238" s="40">
        <v>510</v>
      </c>
      <c r="F238" s="40"/>
      <c r="G238" s="40"/>
      <c r="H238" s="40">
        <f t="shared" si="12"/>
        <v>510</v>
      </c>
    </row>
    <row r="239" spans="1:8" ht="16.5" customHeight="1">
      <c r="A239" s="51"/>
      <c r="B239" s="51"/>
      <c r="C239" s="25">
        <v>4440</v>
      </c>
      <c r="D239" s="26" t="s">
        <v>121</v>
      </c>
      <c r="E239" s="40">
        <v>18345</v>
      </c>
      <c r="F239" s="40"/>
      <c r="G239" s="40"/>
      <c r="H239" s="40">
        <f t="shared" si="12"/>
        <v>18345</v>
      </c>
    </row>
    <row r="240" spans="1:8" s="42" customFormat="1" ht="16.5" customHeight="1">
      <c r="A240" s="50"/>
      <c r="B240" s="50">
        <v>80110</v>
      </c>
      <c r="C240" s="22"/>
      <c r="D240" s="23" t="s">
        <v>125</v>
      </c>
      <c r="E240" s="49">
        <f>SUM(E241:E279)</f>
        <v>2791778</v>
      </c>
      <c r="F240" s="49">
        <f>SUM(F241:F279)</f>
        <v>175000</v>
      </c>
      <c r="G240" s="49">
        <f>SUM(G241:G279)</f>
        <v>0</v>
      </c>
      <c r="H240" s="49">
        <f>SUM(H241:H279)</f>
        <v>2966778</v>
      </c>
    </row>
    <row r="241" spans="1:8" ht="16.5" customHeight="1">
      <c r="A241" s="51"/>
      <c r="B241" s="51"/>
      <c r="C241" s="25">
        <v>3020</v>
      </c>
      <c r="D241" s="26" t="s">
        <v>126</v>
      </c>
      <c r="E241" s="40">
        <v>159123</v>
      </c>
      <c r="F241" s="40"/>
      <c r="G241" s="40"/>
      <c r="H241" s="40">
        <f>E241+F241-G241</f>
        <v>159123</v>
      </c>
    </row>
    <row r="242" spans="1:8" ht="16.5" customHeight="1">
      <c r="A242" s="51"/>
      <c r="B242" s="51"/>
      <c r="C242" s="25">
        <v>4010</v>
      </c>
      <c r="D242" s="26" t="s">
        <v>23</v>
      </c>
      <c r="E242" s="40">
        <v>1774252</v>
      </c>
      <c r="F242" s="40"/>
      <c r="G242" s="40"/>
      <c r="H242" s="40">
        <f>E242+F242-G242</f>
        <v>1774252</v>
      </c>
    </row>
    <row r="243" spans="1:8" ht="16.5" customHeight="1">
      <c r="A243" s="51"/>
      <c r="B243" s="51"/>
      <c r="C243" s="25">
        <v>4040</v>
      </c>
      <c r="D243" s="26" t="s">
        <v>64</v>
      </c>
      <c r="E243" s="40">
        <v>134626</v>
      </c>
      <c r="F243" s="40"/>
      <c r="G243" s="40"/>
      <c r="H243" s="40">
        <f>E243+F243-G243</f>
        <v>134626</v>
      </c>
    </row>
    <row r="244" spans="1:8" ht="16.5" customHeight="1">
      <c r="A244" s="51"/>
      <c r="B244" s="51"/>
      <c r="C244" s="25">
        <v>4110</v>
      </c>
      <c r="D244" s="26" t="s">
        <v>65</v>
      </c>
      <c r="E244" s="40">
        <v>318708</v>
      </c>
      <c r="F244" s="40"/>
      <c r="G244" s="40"/>
      <c r="H244" s="40">
        <f>E244+F244-G244</f>
        <v>318708</v>
      </c>
    </row>
    <row r="245" spans="1:8" ht="12.75" customHeight="1" hidden="1">
      <c r="A245" s="51"/>
      <c r="B245" s="51"/>
      <c r="C245" s="25"/>
      <c r="D245" s="26"/>
      <c r="E245" s="40"/>
      <c r="F245" s="40"/>
      <c r="G245" s="40"/>
      <c r="H245" s="40"/>
    </row>
    <row r="246" spans="1:8" ht="12.75" customHeight="1" hidden="1">
      <c r="A246" s="51"/>
      <c r="B246" s="51"/>
      <c r="C246" s="25"/>
      <c r="D246" s="26"/>
      <c r="E246" s="40"/>
      <c r="F246" s="40"/>
      <c r="G246" s="40"/>
      <c r="H246" s="40"/>
    </row>
    <row r="247" spans="1:8" ht="16.5" customHeight="1">
      <c r="A247" s="51"/>
      <c r="B247" s="51"/>
      <c r="C247" s="25">
        <v>4120</v>
      </c>
      <c r="D247" s="26" t="s">
        <v>25</v>
      </c>
      <c r="E247" s="40">
        <v>50507</v>
      </c>
      <c r="F247" s="40"/>
      <c r="G247" s="40"/>
      <c r="H247" s="40">
        <f>E247+F247-G247</f>
        <v>50507</v>
      </c>
    </row>
    <row r="248" spans="1:8" ht="12.75" customHeight="1" hidden="1">
      <c r="A248" s="51"/>
      <c r="B248" s="51"/>
      <c r="C248" s="25"/>
      <c r="D248" s="26"/>
      <c r="E248" s="40"/>
      <c r="F248" s="40"/>
      <c r="G248" s="40"/>
      <c r="H248" s="40"/>
    </row>
    <row r="249" spans="1:8" ht="12.75" customHeight="1" hidden="1">
      <c r="A249" s="51"/>
      <c r="B249" s="51"/>
      <c r="C249" s="25"/>
      <c r="D249" s="26"/>
      <c r="E249" s="40"/>
      <c r="F249" s="40"/>
      <c r="G249" s="40"/>
      <c r="H249" s="40"/>
    </row>
    <row r="250" spans="1:8" ht="16.5" customHeight="1">
      <c r="A250" s="51"/>
      <c r="B250" s="51"/>
      <c r="C250" s="25">
        <v>4170</v>
      </c>
      <c r="D250" s="26" t="s">
        <v>26</v>
      </c>
      <c r="E250" s="40">
        <v>3000</v>
      </c>
      <c r="F250" s="40"/>
      <c r="G250" s="40"/>
      <c r="H250" s="40">
        <f>E250+F250-G250</f>
        <v>3000</v>
      </c>
    </row>
    <row r="251" spans="1:8" ht="12.75" customHeight="1" hidden="1">
      <c r="A251" s="51"/>
      <c r="B251" s="51"/>
      <c r="C251" s="25"/>
      <c r="D251" s="26"/>
      <c r="E251" s="40"/>
      <c r="F251" s="40"/>
      <c r="G251" s="40"/>
      <c r="H251" s="40"/>
    </row>
    <row r="252" spans="1:8" ht="12.75" customHeight="1" hidden="1">
      <c r="A252" s="51"/>
      <c r="B252" s="51"/>
      <c r="C252" s="25"/>
      <c r="D252" s="26"/>
      <c r="E252" s="40"/>
      <c r="F252" s="40"/>
      <c r="G252" s="40"/>
      <c r="H252" s="40"/>
    </row>
    <row r="253" spans="1:8" ht="16.5" customHeight="1">
      <c r="A253" s="51"/>
      <c r="B253" s="51"/>
      <c r="C253" s="25">
        <v>4210</v>
      </c>
      <c r="D253" s="26" t="s">
        <v>27</v>
      </c>
      <c r="E253" s="40">
        <v>127551</v>
      </c>
      <c r="F253" s="40"/>
      <c r="G253" s="40"/>
      <c r="H253" s="40">
        <f>E253+F253-G253</f>
        <v>127551</v>
      </c>
    </row>
    <row r="254" spans="1:8" ht="12.75" customHeight="1" hidden="1">
      <c r="A254" s="51"/>
      <c r="B254" s="51"/>
      <c r="C254" s="25"/>
      <c r="D254" s="26"/>
      <c r="E254" s="40"/>
      <c r="F254" s="40"/>
      <c r="G254" s="40"/>
      <c r="H254" s="40"/>
    </row>
    <row r="255" spans="1:8" ht="12.75" customHeight="1" hidden="1">
      <c r="A255" s="51"/>
      <c r="B255" s="51"/>
      <c r="C255" s="25"/>
      <c r="D255" s="26"/>
      <c r="E255" s="40"/>
      <c r="F255" s="40"/>
      <c r="G255" s="40"/>
      <c r="H255" s="40"/>
    </row>
    <row r="256" spans="1:8" ht="16.5" customHeight="1">
      <c r="A256" s="51"/>
      <c r="B256" s="51"/>
      <c r="C256" s="25">
        <v>4240</v>
      </c>
      <c r="D256" s="26" t="s">
        <v>119</v>
      </c>
      <c r="E256" s="40">
        <v>7000</v>
      </c>
      <c r="F256" s="40"/>
      <c r="G256" s="40"/>
      <c r="H256" s="40">
        <f>E256+F256-G256</f>
        <v>7000</v>
      </c>
    </row>
    <row r="257" spans="1:8" ht="12.75" customHeight="1" hidden="1">
      <c r="A257" s="51"/>
      <c r="B257" s="51"/>
      <c r="C257" s="25"/>
      <c r="D257" s="26"/>
      <c r="E257" s="40"/>
      <c r="F257" s="40"/>
      <c r="G257" s="40"/>
      <c r="H257" s="40"/>
    </row>
    <row r="258" spans="1:8" ht="12.75" customHeight="1" hidden="1">
      <c r="A258" s="51"/>
      <c r="B258" s="51"/>
      <c r="C258" s="25"/>
      <c r="D258" s="26"/>
      <c r="E258" s="40"/>
      <c r="F258" s="40"/>
      <c r="G258" s="40"/>
      <c r="H258" s="40"/>
    </row>
    <row r="259" spans="1:8" ht="16.5" customHeight="1">
      <c r="A259" s="51"/>
      <c r="B259" s="51"/>
      <c r="C259" s="25">
        <v>4260</v>
      </c>
      <c r="D259" s="26" t="s">
        <v>48</v>
      </c>
      <c r="E259" s="40">
        <v>26000</v>
      </c>
      <c r="F259" s="40"/>
      <c r="G259" s="40"/>
      <c r="H259" s="40">
        <f>E259+F259-G259</f>
        <v>26000</v>
      </c>
    </row>
    <row r="260" spans="1:8" ht="12.75" customHeight="1" hidden="1">
      <c r="A260" s="51"/>
      <c r="B260" s="51"/>
      <c r="C260" s="25"/>
      <c r="D260" s="26"/>
      <c r="E260" s="40"/>
      <c r="F260" s="40"/>
      <c r="G260" s="40"/>
      <c r="H260" s="40"/>
    </row>
    <row r="261" spans="1:8" ht="12.75" customHeight="1" hidden="1">
      <c r="A261" s="51"/>
      <c r="B261" s="51"/>
      <c r="C261" s="25"/>
      <c r="D261" s="26"/>
      <c r="E261" s="40"/>
      <c r="F261" s="40"/>
      <c r="G261" s="40"/>
      <c r="H261" s="40"/>
    </row>
    <row r="262" spans="1:8" ht="16.5" customHeight="1">
      <c r="A262" s="51"/>
      <c r="B262" s="51"/>
      <c r="C262" s="25">
        <v>4270</v>
      </c>
      <c r="D262" s="26" t="s">
        <v>42</v>
      </c>
      <c r="E262" s="40">
        <v>14000</v>
      </c>
      <c r="F262" s="40">
        <v>175000</v>
      </c>
      <c r="G262" s="40"/>
      <c r="H262" s="40">
        <f>E262+F262-G262</f>
        <v>189000</v>
      </c>
    </row>
    <row r="263" spans="1:8" ht="16.5" customHeight="1">
      <c r="A263" s="51"/>
      <c r="B263" s="51"/>
      <c r="C263" s="25">
        <v>4300</v>
      </c>
      <c r="D263" s="26" t="s">
        <v>28</v>
      </c>
      <c r="E263" s="40">
        <v>19358</v>
      </c>
      <c r="F263" s="40"/>
      <c r="G263" s="40"/>
      <c r="H263" s="40">
        <f>E263+F263-G263</f>
        <v>19358</v>
      </c>
    </row>
    <row r="264" spans="1:8" ht="12.75" customHeight="1" hidden="1">
      <c r="A264" s="51"/>
      <c r="B264" s="51"/>
      <c r="C264" s="25"/>
      <c r="D264" s="26"/>
      <c r="E264" s="40"/>
      <c r="F264" s="40"/>
      <c r="G264" s="40"/>
      <c r="H264" s="40"/>
    </row>
    <row r="265" spans="1:8" ht="12.75" customHeight="1" hidden="1">
      <c r="A265" s="51"/>
      <c r="B265" s="51"/>
      <c r="C265" s="25"/>
      <c r="D265" s="26"/>
      <c r="E265" s="40"/>
      <c r="F265" s="40"/>
      <c r="G265" s="40"/>
      <c r="H265" s="40"/>
    </row>
    <row r="266" spans="1:8" ht="16.5" customHeight="1">
      <c r="A266" s="51"/>
      <c r="B266" s="51"/>
      <c r="C266" s="25">
        <v>4350</v>
      </c>
      <c r="D266" s="26" t="s">
        <v>75</v>
      </c>
      <c r="E266" s="40">
        <v>1400</v>
      </c>
      <c r="F266" s="40"/>
      <c r="G266" s="40"/>
      <c r="H266" s="40">
        <f>E266+F266-G266</f>
        <v>1400</v>
      </c>
    </row>
    <row r="267" spans="1:8" ht="16.5" customHeight="1">
      <c r="A267" s="51"/>
      <c r="B267" s="51"/>
      <c r="C267" s="25">
        <v>4360</v>
      </c>
      <c r="D267" s="26" t="s">
        <v>76</v>
      </c>
      <c r="E267" s="40">
        <v>2000</v>
      </c>
      <c r="F267" s="40"/>
      <c r="G267" s="40"/>
      <c r="H267" s="40">
        <f>E267+F267-G267</f>
        <v>2000</v>
      </c>
    </row>
    <row r="268" spans="1:8" ht="16.5" customHeight="1">
      <c r="A268" s="51"/>
      <c r="B268" s="51"/>
      <c r="C268" s="25">
        <v>4370</v>
      </c>
      <c r="D268" s="26" t="s">
        <v>77</v>
      </c>
      <c r="E268" s="40">
        <v>3500</v>
      </c>
      <c r="F268" s="40"/>
      <c r="G268" s="40"/>
      <c r="H268" s="40">
        <f>E268+F268-G268</f>
        <v>3500</v>
      </c>
    </row>
    <row r="269" spans="1:8" ht="16.5" customHeight="1">
      <c r="A269" s="51"/>
      <c r="B269" s="51"/>
      <c r="C269" s="25">
        <v>4410</v>
      </c>
      <c r="D269" s="26" t="s">
        <v>29</v>
      </c>
      <c r="E269" s="40">
        <v>7000</v>
      </c>
      <c r="F269" s="40"/>
      <c r="G269" s="40"/>
      <c r="H269" s="40">
        <f>E269+F269-G269</f>
        <v>7000</v>
      </c>
    </row>
    <row r="270" spans="1:8" ht="12.75" customHeight="1" hidden="1">
      <c r="A270" s="51"/>
      <c r="B270" s="51"/>
      <c r="C270" s="25"/>
      <c r="D270" s="26"/>
      <c r="E270" s="40"/>
      <c r="F270" s="40"/>
      <c r="G270" s="40"/>
      <c r="H270" s="40"/>
    </row>
    <row r="271" spans="1:8" ht="12.75" customHeight="1" hidden="1">
      <c r="A271" s="51"/>
      <c r="B271" s="51"/>
      <c r="C271" s="25"/>
      <c r="D271" s="26"/>
      <c r="E271" s="40"/>
      <c r="F271" s="40"/>
      <c r="G271" s="40"/>
      <c r="H271" s="40"/>
    </row>
    <row r="272" spans="1:8" ht="12.75" customHeight="1" hidden="1">
      <c r="A272" s="51"/>
      <c r="B272" s="51"/>
      <c r="C272" s="25"/>
      <c r="D272" s="26"/>
      <c r="E272" s="40"/>
      <c r="F272" s="40"/>
      <c r="G272" s="40"/>
      <c r="H272" s="40"/>
    </row>
    <row r="273" spans="1:8" ht="16.5" customHeight="1">
      <c r="A273" s="51"/>
      <c r="B273" s="51"/>
      <c r="C273" s="25">
        <v>4430</v>
      </c>
      <c r="D273" s="26" t="s">
        <v>127</v>
      </c>
      <c r="E273" s="40">
        <v>4000</v>
      </c>
      <c r="F273" s="40"/>
      <c r="G273" s="40"/>
      <c r="H273" s="40">
        <f aca="true" t="shared" si="13" ref="H273:H279">E273+F273-G273</f>
        <v>4000</v>
      </c>
    </row>
    <row r="274" spans="1:8" ht="16.5" customHeight="1">
      <c r="A274" s="51"/>
      <c r="B274" s="51"/>
      <c r="C274" s="25">
        <v>4440</v>
      </c>
      <c r="D274" s="26" t="s">
        <v>121</v>
      </c>
      <c r="E274" s="40">
        <v>105253</v>
      </c>
      <c r="F274" s="40"/>
      <c r="G274" s="40"/>
      <c r="H274" s="40">
        <f t="shared" si="13"/>
        <v>105253</v>
      </c>
    </row>
    <row r="275" spans="1:8" ht="16.5" customHeight="1">
      <c r="A275" s="51"/>
      <c r="B275" s="51"/>
      <c r="C275" s="25">
        <v>4700</v>
      </c>
      <c r="D275" s="26" t="s">
        <v>81</v>
      </c>
      <c r="E275" s="40">
        <v>1500</v>
      </c>
      <c r="F275" s="40"/>
      <c r="G275" s="40"/>
      <c r="H275" s="40">
        <f t="shared" si="13"/>
        <v>1500</v>
      </c>
    </row>
    <row r="276" spans="1:8" ht="28.5" customHeight="1">
      <c r="A276" s="51"/>
      <c r="B276" s="51"/>
      <c r="C276" s="25">
        <v>4740</v>
      </c>
      <c r="D276" s="26" t="s">
        <v>101</v>
      </c>
      <c r="E276" s="40">
        <v>1500</v>
      </c>
      <c r="F276" s="40"/>
      <c r="G276" s="40"/>
      <c r="H276" s="40">
        <f t="shared" si="13"/>
        <v>1500</v>
      </c>
    </row>
    <row r="277" spans="1:8" ht="16.5" customHeight="1">
      <c r="A277" s="51"/>
      <c r="B277" s="51"/>
      <c r="C277" s="25">
        <v>4750</v>
      </c>
      <c r="D277" s="26" t="s">
        <v>32</v>
      </c>
      <c r="E277" s="40">
        <v>6500</v>
      </c>
      <c r="F277" s="40"/>
      <c r="G277" s="40"/>
      <c r="H277" s="40">
        <f t="shared" si="13"/>
        <v>6500</v>
      </c>
    </row>
    <row r="278" spans="1:8" ht="16.5" customHeight="1">
      <c r="A278" s="51"/>
      <c r="B278" s="51"/>
      <c r="C278" s="25">
        <v>6050</v>
      </c>
      <c r="D278" s="26" t="s">
        <v>15</v>
      </c>
      <c r="E278" s="40">
        <v>25000</v>
      </c>
      <c r="F278" s="40"/>
      <c r="G278" s="40"/>
      <c r="H278" s="40">
        <f t="shared" si="13"/>
        <v>25000</v>
      </c>
    </row>
    <row r="279" spans="1:8" ht="16.5" customHeight="1">
      <c r="A279" s="51"/>
      <c r="B279" s="51"/>
      <c r="C279" s="25">
        <v>6060</v>
      </c>
      <c r="D279" s="26" t="s">
        <v>43</v>
      </c>
      <c r="E279" s="40">
        <f>F279+G279</f>
        <v>0</v>
      </c>
      <c r="F279" s="40"/>
      <c r="G279" s="40"/>
      <c r="H279" s="40">
        <f t="shared" si="13"/>
        <v>0</v>
      </c>
    </row>
    <row r="280" spans="1:8" s="42" customFormat="1" ht="16.5" customHeight="1">
      <c r="A280" s="50"/>
      <c r="B280" s="50">
        <v>80113</v>
      </c>
      <c r="C280" s="22"/>
      <c r="D280" s="23" t="s">
        <v>128</v>
      </c>
      <c r="E280" s="49">
        <f>E281</f>
        <v>819000</v>
      </c>
      <c r="F280" s="49">
        <f>F281</f>
        <v>0</v>
      </c>
      <c r="G280" s="49">
        <f>G281</f>
        <v>0</v>
      </c>
      <c r="H280" s="49">
        <f>H281</f>
        <v>819000</v>
      </c>
    </row>
    <row r="281" spans="1:8" ht="16.5" customHeight="1">
      <c r="A281" s="51"/>
      <c r="B281" s="51"/>
      <c r="C281" s="25">
        <v>4300</v>
      </c>
      <c r="D281" s="26" t="s">
        <v>28</v>
      </c>
      <c r="E281" s="40">
        <v>819000</v>
      </c>
      <c r="F281" s="40"/>
      <c r="G281" s="40"/>
      <c r="H281" s="40">
        <f>E281+F281-G281</f>
        <v>819000</v>
      </c>
    </row>
    <row r="282" spans="1:8" s="42" customFormat="1" ht="16.5" customHeight="1">
      <c r="A282" s="50"/>
      <c r="B282" s="50">
        <v>80114</v>
      </c>
      <c r="C282" s="22"/>
      <c r="D282" s="23" t="s">
        <v>129</v>
      </c>
      <c r="E282" s="49">
        <f>SUM(E283:E299)</f>
        <v>392851</v>
      </c>
      <c r="F282" s="49">
        <f>SUM(F283:F299)</f>
        <v>0</v>
      </c>
      <c r="G282" s="49">
        <f>SUM(G283:G299)</f>
        <v>0</v>
      </c>
      <c r="H282" s="49">
        <f>SUM(H283:H299)</f>
        <v>392851</v>
      </c>
    </row>
    <row r="283" spans="1:8" ht="16.5" customHeight="1">
      <c r="A283" s="51"/>
      <c r="B283" s="51"/>
      <c r="C283" s="25">
        <v>4010</v>
      </c>
      <c r="D283" s="26" t="s">
        <v>23</v>
      </c>
      <c r="E283" s="40">
        <v>271554</v>
      </c>
      <c r="F283" s="40"/>
      <c r="G283" s="40"/>
      <c r="H283" s="40">
        <f aca="true" t="shared" si="14" ref="H283:H299">E283+F283-G283</f>
        <v>271554</v>
      </c>
    </row>
    <row r="284" spans="1:8" ht="16.5" customHeight="1">
      <c r="A284" s="51"/>
      <c r="B284" s="51"/>
      <c r="C284" s="25">
        <v>4040</v>
      </c>
      <c r="D284" s="26" t="s">
        <v>64</v>
      </c>
      <c r="E284" s="40">
        <v>16000</v>
      </c>
      <c r="F284" s="40"/>
      <c r="G284" s="40"/>
      <c r="H284" s="40">
        <f t="shared" si="14"/>
        <v>16000</v>
      </c>
    </row>
    <row r="285" spans="1:8" ht="16.5" customHeight="1">
      <c r="A285" s="51"/>
      <c r="B285" s="51"/>
      <c r="C285" s="25">
        <v>4110</v>
      </c>
      <c r="D285" s="26" t="s">
        <v>65</v>
      </c>
      <c r="E285" s="40">
        <v>44688</v>
      </c>
      <c r="F285" s="40"/>
      <c r="G285" s="40"/>
      <c r="H285" s="40">
        <f t="shared" si="14"/>
        <v>44688</v>
      </c>
    </row>
    <row r="286" spans="1:8" ht="16.5" customHeight="1">
      <c r="A286" s="51"/>
      <c r="B286" s="51"/>
      <c r="C286" s="25">
        <v>4120</v>
      </c>
      <c r="D286" s="26" t="s">
        <v>25</v>
      </c>
      <c r="E286" s="40">
        <v>7082</v>
      </c>
      <c r="F286" s="40"/>
      <c r="G286" s="40"/>
      <c r="H286" s="40">
        <f t="shared" si="14"/>
        <v>7082</v>
      </c>
    </row>
    <row r="287" spans="1:8" ht="16.5" customHeight="1">
      <c r="A287" s="51"/>
      <c r="B287" s="51"/>
      <c r="C287" s="25">
        <v>4170</v>
      </c>
      <c r="D287" s="26" t="s">
        <v>26</v>
      </c>
      <c r="E287" s="40">
        <v>1500</v>
      </c>
      <c r="F287" s="40"/>
      <c r="G287" s="40"/>
      <c r="H287" s="40">
        <f t="shared" si="14"/>
        <v>1500</v>
      </c>
    </row>
    <row r="288" spans="1:8" ht="16.5" customHeight="1">
      <c r="A288" s="51"/>
      <c r="B288" s="51"/>
      <c r="C288" s="25">
        <v>4210</v>
      </c>
      <c r="D288" s="26" t="s">
        <v>27</v>
      </c>
      <c r="E288" s="40">
        <v>10000</v>
      </c>
      <c r="F288" s="40"/>
      <c r="G288" s="40"/>
      <c r="H288" s="40">
        <f t="shared" si="14"/>
        <v>10000</v>
      </c>
    </row>
    <row r="289" spans="1:8" ht="16.5" customHeight="1">
      <c r="A289" s="51"/>
      <c r="B289" s="51"/>
      <c r="C289" s="25">
        <v>4270</v>
      </c>
      <c r="D289" s="26" t="s">
        <v>42</v>
      </c>
      <c r="E289" s="40">
        <v>1000</v>
      </c>
      <c r="F289" s="40"/>
      <c r="G289" s="40"/>
      <c r="H289" s="40">
        <f t="shared" si="14"/>
        <v>1000</v>
      </c>
    </row>
    <row r="290" spans="1:8" ht="16.5" customHeight="1">
      <c r="A290" s="51"/>
      <c r="B290" s="51"/>
      <c r="C290" s="25">
        <v>4300</v>
      </c>
      <c r="D290" s="26" t="s">
        <v>28</v>
      </c>
      <c r="E290" s="40">
        <v>8360</v>
      </c>
      <c r="F290" s="40"/>
      <c r="G290" s="40"/>
      <c r="H290" s="40">
        <f t="shared" si="14"/>
        <v>8360</v>
      </c>
    </row>
    <row r="291" spans="1:8" ht="16.5" customHeight="1">
      <c r="A291" s="51"/>
      <c r="B291" s="51"/>
      <c r="C291" s="25">
        <v>4350</v>
      </c>
      <c r="D291" s="26" t="s">
        <v>75</v>
      </c>
      <c r="E291" s="40">
        <f>F291+G291</f>
        <v>0</v>
      </c>
      <c r="F291" s="40"/>
      <c r="G291" s="40"/>
      <c r="H291" s="40">
        <f t="shared" si="14"/>
        <v>0</v>
      </c>
    </row>
    <row r="292" spans="1:8" ht="16.5" customHeight="1">
      <c r="A292" s="51"/>
      <c r="B292" s="51"/>
      <c r="C292" s="25">
        <v>4370</v>
      </c>
      <c r="D292" s="26" t="s">
        <v>77</v>
      </c>
      <c r="E292" s="40">
        <v>4000</v>
      </c>
      <c r="F292" s="40"/>
      <c r="G292" s="40"/>
      <c r="H292" s="40">
        <f t="shared" si="14"/>
        <v>4000</v>
      </c>
    </row>
    <row r="293" spans="1:8" ht="16.5" customHeight="1">
      <c r="A293" s="51"/>
      <c r="B293" s="51"/>
      <c r="C293" s="25">
        <v>4410</v>
      </c>
      <c r="D293" s="26" t="s">
        <v>29</v>
      </c>
      <c r="E293" s="40">
        <v>10000</v>
      </c>
      <c r="F293" s="40"/>
      <c r="G293" s="40"/>
      <c r="H293" s="40">
        <f t="shared" si="14"/>
        <v>10000</v>
      </c>
    </row>
    <row r="294" spans="1:8" ht="16.5" customHeight="1">
      <c r="A294" s="51"/>
      <c r="B294" s="51"/>
      <c r="C294" s="25">
        <v>4430</v>
      </c>
      <c r="D294" s="26" t="s">
        <v>30</v>
      </c>
      <c r="E294" s="40">
        <v>800</v>
      </c>
      <c r="F294" s="40"/>
      <c r="G294" s="40"/>
      <c r="H294" s="40">
        <f t="shared" si="14"/>
        <v>800</v>
      </c>
    </row>
    <row r="295" spans="1:8" ht="16.5" customHeight="1">
      <c r="A295" s="51"/>
      <c r="B295" s="51"/>
      <c r="C295" s="25">
        <v>4440</v>
      </c>
      <c r="D295" s="26" t="s">
        <v>121</v>
      </c>
      <c r="E295" s="40">
        <v>6867</v>
      </c>
      <c r="F295" s="40"/>
      <c r="G295" s="40"/>
      <c r="H295" s="40">
        <f t="shared" si="14"/>
        <v>6867</v>
      </c>
    </row>
    <row r="296" spans="1:8" ht="16.5" customHeight="1">
      <c r="A296" s="51"/>
      <c r="B296" s="51"/>
      <c r="C296" s="25">
        <v>4700</v>
      </c>
      <c r="D296" s="26" t="s">
        <v>81</v>
      </c>
      <c r="E296" s="40">
        <v>3000</v>
      </c>
      <c r="F296" s="40"/>
      <c r="G296" s="40"/>
      <c r="H296" s="40">
        <f t="shared" si="14"/>
        <v>3000</v>
      </c>
    </row>
    <row r="297" spans="1:8" ht="26.25" customHeight="1">
      <c r="A297" s="51"/>
      <c r="B297" s="51"/>
      <c r="C297" s="25">
        <v>4740</v>
      </c>
      <c r="D297" s="26" t="s">
        <v>101</v>
      </c>
      <c r="E297" s="40">
        <v>2000</v>
      </c>
      <c r="F297" s="40"/>
      <c r="G297" s="40"/>
      <c r="H297" s="40">
        <f t="shared" si="14"/>
        <v>2000</v>
      </c>
    </row>
    <row r="298" spans="1:8" ht="16.5" customHeight="1">
      <c r="A298" s="51"/>
      <c r="B298" s="51"/>
      <c r="C298" s="25">
        <v>4750</v>
      </c>
      <c r="D298" s="26" t="s">
        <v>32</v>
      </c>
      <c r="E298" s="40">
        <v>6000</v>
      </c>
      <c r="F298" s="40"/>
      <c r="G298" s="40"/>
      <c r="H298" s="40">
        <f t="shared" si="14"/>
        <v>6000</v>
      </c>
    </row>
    <row r="299" spans="1:8" ht="16.5" customHeight="1">
      <c r="A299" s="51"/>
      <c r="B299" s="51"/>
      <c r="C299" s="25">
        <v>6060</v>
      </c>
      <c r="D299" s="26" t="s">
        <v>43</v>
      </c>
      <c r="E299" s="40">
        <f>F299+G299</f>
        <v>0</v>
      </c>
      <c r="F299" s="40"/>
      <c r="G299" s="40"/>
      <c r="H299" s="40">
        <f t="shared" si="14"/>
        <v>0</v>
      </c>
    </row>
    <row r="300" spans="1:8" s="42" customFormat="1" ht="16.5" customHeight="1">
      <c r="A300" s="50"/>
      <c r="B300" s="50">
        <v>80146</v>
      </c>
      <c r="C300" s="22"/>
      <c r="D300" s="23" t="s">
        <v>130</v>
      </c>
      <c r="E300" s="49">
        <f>E301+E302</f>
        <v>50055</v>
      </c>
      <c r="F300" s="49">
        <f>F301+F302</f>
        <v>0</v>
      </c>
      <c r="G300" s="49">
        <f>G301+G302</f>
        <v>0</v>
      </c>
      <c r="H300" s="49">
        <f>H301+H302</f>
        <v>50055</v>
      </c>
    </row>
    <row r="301" spans="1:8" ht="16.5" customHeight="1">
      <c r="A301" s="51"/>
      <c r="B301" s="51"/>
      <c r="C301" s="25">
        <v>4300</v>
      </c>
      <c r="D301" s="26" t="s">
        <v>28</v>
      </c>
      <c r="E301" s="40">
        <v>34739</v>
      </c>
      <c r="F301" s="40"/>
      <c r="G301" s="40"/>
      <c r="H301" s="40">
        <f>E301+F301-G301</f>
        <v>34739</v>
      </c>
    </row>
    <row r="302" spans="1:8" ht="16.5" customHeight="1">
      <c r="A302" s="51"/>
      <c r="B302" s="51"/>
      <c r="C302" s="25">
        <v>4700</v>
      </c>
      <c r="D302" s="26" t="s">
        <v>81</v>
      </c>
      <c r="E302" s="40">
        <v>15316</v>
      </c>
      <c r="F302" s="40"/>
      <c r="G302" s="40"/>
      <c r="H302" s="40">
        <f>E302+F302-G302</f>
        <v>15316</v>
      </c>
    </row>
    <row r="303" spans="1:8" s="66" customFormat="1" ht="16.5" customHeight="1">
      <c r="A303" s="50"/>
      <c r="B303" s="50">
        <v>80148</v>
      </c>
      <c r="C303" s="65"/>
      <c r="D303" s="23" t="s">
        <v>131</v>
      </c>
      <c r="E303" s="49">
        <f>SUM(E304:E322)</f>
        <v>466619</v>
      </c>
      <c r="F303" s="49">
        <f>SUM(F304:F322)</f>
        <v>0</v>
      </c>
      <c r="G303" s="49">
        <f>SUM(G304:G322)</f>
        <v>0</v>
      </c>
      <c r="H303" s="49">
        <f>SUM(H304:H322)</f>
        <v>466619</v>
      </c>
    </row>
    <row r="304" spans="1:8" ht="16.5" customHeight="1">
      <c r="A304" s="51"/>
      <c r="B304" s="50"/>
      <c r="C304" s="25">
        <v>3020</v>
      </c>
      <c r="D304" s="26" t="s">
        <v>126</v>
      </c>
      <c r="E304" s="40">
        <v>3600</v>
      </c>
      <c r="F304" s="40"/>
      <c r="G304" s="40"/>
      <c r="H304" s="40">
        <f>E304+F304-G304</f>
        <v>3600</v>
      </c>
    </row>
    <row r="305" spans="1:8" ht="16.5" customHeight="1">
      <c r="A305" s="51"/>
      <c r="B305" s="50"/>
      <c r="C305" s="25">
        <v>4010</v>
      </c>
      <c r="D305" s="26" t="s">
        <v>23</v>
      </c>
      <c r="E305" s="40">
        <v>117862</v>
      </c>
      <c r="F305" s="40"/>
      <c r="G305" s="40"/>
      <c r="H305" s="40">
        <f>E305+F305-G305</f>
        <v>117862</v>
      </c>
    </row>
    <row r="306" spans="1:8" ht="16.5" customHeight="1">
      <c r="A306" s="51"/>
      <c r="B306" s="50"/>
      <c r="C306" s="25">
        <v>4040</v>
      </c>
      <c r="D306" s="26" t="s">
        <v>64</v>
      </c>
      <c r="E306" s="40">
        <v>9529</v>
      </c>
      <c r="F306" s="40"/>
      <c r="G306" s="40"/>
      <c r="H306" s="40">
        <f>E306+F306-G306</f>
        <v>9529</v>
      </c>
    </row>
    <row r="307" spans="1:8" ht="16.5" customHeight="1">
      <c r="A307" s="51"/>
      <c r="B307" s="50"/>
      <c r="C307" s="25">
        <v>4110</v>
      </c>
      <c r="D307" s="26" t="s">
        <v>65</v>
      </c>
      <c r="E307" s="40">
        <v>19696</v>
      </c>
      <c r="F307" s="40"/>
      <c r="G307" s="40"/>
      <c r="H307" s="40">
        <f>E307+F307-G307</f>
        <v>19696</v>
      </c>
    </row>
    <row r="308" spans="1:8" ht="16.5" customHeight="1">
      <c r="A308" s="51"/>
      <c r="B308" s="50"/>
      <c r="C308" s="25">
        <v>4120</v>
      </c>
      <c r="D308" s="26" t="s">
        <v>25</v>
      </c>
      <c r="E308" s="40">
        <v>3132</v>
      </c>
      <c r="F308" s="40"/>
      <c r="G308" s="40"/>
      <c r="H308" s="40">
        <f>E308+F308-G308</f>
        <v>3132</v>
      </c>
    </row>
    <row r="309" spans="1:8" ht="12.75" customHeight="1" hidden="1">
      <c r="A309" s="51"/>
      <c r="B309" s="50"/>
      <c r="C309" s="25"/>
      <c r="D309" s="26"/>
      <c r="E309" s="40"/>
      <c r="F309" s="40"/>
      <c r="G309" s="40"/>
      <c r="H309" s="40"/>
    </row>
    <row r="310" spans="1:8" ht="16.5" customHeight="1">
      <c r="A310" s="51"/>
      <c r="B310" s="50"/>
      <c r="C310" s="25">
        <v>4210</v>
      </c>
      <c r="D310" s="26" t="s">
        <v>27</v>
      </c>
      <c r="E310" s="40">
        <v>13000</v>
      </c>
      <c r="F310" s="40"/>
      <c r="G310" s="40"/>
      <c r="H310" s="40">
        <f>E310+F310-G310</f>
        <v>13000</v>
      </c>
    </row>
    <row r="311" spans="1:8" ht="16.5" customHeight="1">
      <c r="A311" s="51"/>
      <c r="B311" s="50"/>
      <c r="C311" s="25">
        <v>4220</v>
      </c>
      <c r="D311" s="26" t="s">
        <v>118</v>
      </c>
      <c r="E311" s="40">
        <v>279000</v>
      </c>
      <c r="F311" s="40"/>
      <c r="G311" s="40"/>
      <c r="H311" s="40">
        <f>E311+F311-G311</f>
        <v>279000</v>
      </c>
    </row>
    <row r="312" spans="1:8" ht="16.5" customHeight="1">
      <c r="A312" s="51"/>
      <c r="B312" s="50"/>
      <c r="C312" s="25">
        <v>4270</v>
      </c>
      <c r="D312" s="26" t="s">
        <v>42</v>
      </c>
      <c r="E312" s="40">
        <v>9000</v>
      </c>
      <c r="F312" s="40"/>
      <c r="G312" s="40"/>
      <c r="H312" s="40">
        <f>E312+F312-G312</f>
        <v>9000</v>
      </c>
    </row>
    <row r="313" spans="1:8" ht="16.5" customHeight="1">
      <c r="A313" s="51"/>
      <c r="B313" s="50"/>
      <c r="C313" s="25">
        <v>4300</v>
      </c>
      <c r="D313" s="26" t="s">
        <v>28</v>
      </c>
      <c r="E313" s="40">
        <v>1800</v>
      </c>
      <c r="F313" s="40"/>
      <c r="G313" s="40"/>
      <c r="H313" s="40">
        <f>E313+F313-G313</f>
        <v>1800</v>
      </c>
    </row>
    <row r="314" spans="1:8" ht="12.75" customHeight="1" hidden="1">
      <c r="A314" s="51"/>
      <c r="B314" s="50"/>
      <c r="C314" s="25"/>
      <c r="D314" s="26"/>
      <c r="E314" s="40"/>
      <c r="F314" s="40"/>
      <c r="G314" s="40"/>
      <c r="H314" s="40"/>
    </row>
    <row r="315" spans="1:8" ht="12.75" customHeight="1" hidden="1">
      <c r="A315" s="51"/>
      <c r="B315" s="50"/>
      <c r="C315" s="25"/>
      <c r="D315" s="26"/>
      <c r="E315" s="40"/>
      <c r="F315" s="40"/>
      <c r="G315" s="40"/>
      <c r="H315" s="40"/>
    </row>
    <row r="316" spans="1:8" ht="16.5" customHeight="1">
      <c r="A316" s="51"/>
      <c r="B316" s="50"/>
      <c r="C316" s="25">
        <v>4410</v>
      </c>
      <c r="D316" s="26" t="s">
        <v>29</v>
      </c>
      <c r="E316" s="40">
        <v>450</v>
      </c>
      <c r="F316" s="40"/>
      <c r="G316" s="40"/>
      <c r="H316" s="40">
        <f>E316+F316-G316</f>
        <v>450</v>
      </c>
    </row>
    <row r="317" spans="1:8" ht="12.75" customHeight="1" hidden="1">
      <c r="A317" s="51"/>
      <c r="B317" s="51"/>
      <c r="C317" s="25"/>
      <c r="D317" s="26"/>
      <c r="E317" s="40"/>
      <c r="F317" s="40"/>
      <c r="G317" s="40"/>
      <c r="H317" s="40"/>
    </row>
    <row r="318" spans="1:8" ht="16.5" customHeight="1">
      <c r="A318" s="51"/>
      <c r="B318" s="51"/>
      <c r="C318" s="25">
        <v>4440</v>
      </c>
      <c r="D318" s="26" t="s">
        <v>121</v>
      </c>
      <c r="E318" s="40">
        <v>6150</v>
      </c>
      <c r="F318" s="40"/>
      <c r="G318" s="40"/>
      <c r="H318" s="40">
        <f>E318+F318-G318</f>
        <v>6150</v>
      </c>
    </row>
    <row r="319" spans="1:8" ht="16.5" customHeight="1">
      <c r="A319" s="50"/>
      <c r="B319" s="50"/>
      <c r="C319" s="25">
        <v>4700</v>
      </c>
      <c r="D319" s="26" t="s">
        <v>81</v>
      </c>
      <c r="E319" s="40">
        <v>1800</v>
      </c>
      <c r="F319" s="40"/>
      <c r="G319" s="40"/>
      <c r="H319" s="40">
        <f>E319+F319-G319</f>
        <v>1800</v>
      </c>
    </row>
    <row r="320" spans="1:8" ht="26.25" customHeight="1">
      <c r="A320" s="50"/>
      <c r="B320" s="50"/>
      <c r="C320" s="25">
        <v>4740</v>
      </c>
      <c r="D320" s="26" t="s">
        <v>101</v>
      </c>
      <c r="E320" s="40">
        <v>300</v>
      </c>
      <c r="F320" s="40"/>
      <c r="G320" s="40"/>
      <c r="H320" s="40">
        <f>E320+F320-G320</f>
        <v>300</v>
      </c>
    </row>
    <row r="321" spans="1:8" ht="16.5" customHeight="1">
      <c r="A321" s="50"/>
      <c r="B321" s="50"/>
      <c r="C321" s="25">
        <v>4750</v>
      </c>
      <c r="D321" s="26" t="s">
        <v>32</v>
      </c>
      <c r="E321" s="40">
        <v>1300</v>
      </c>
      <c r="F321" s="40"/>
      <c r="G321" s="40"/>
      <c r="H321" s="40">
        <f>E321+F321-G321</f>
        <v>1300</v>
      </c>
    </row>
    <row r="322" spans="1:8" ht="16.5" customHeight="1">
      <c r="A322" s="50"/>
      <c r="B322" s="50"/>
      <c r="C322" s="25">
        <v>6060</v>
      </c>
      <c r="D322" s="26" t="s">
        <v>43</v>
      </c>
      <c r="E322" s="40">
        <f>F322+G322</f>
        <v>0</v>
      </c>
      <c r="F322" s="40"/>
      <c r="G322" s="40"/>
      <c r="H322" s="40">
        <f>E322+F322-G322</f>
        <v>0</v>
      </c>
    </row>
    <row r="323" spans="1:8" s="42" customFormat="1" ht="16.5" customHeight="1">
      <c r="A323" s="50"/>
      <c r="B323" s="50">
        <v>80195</v>
      </c>
      <c r="C323" s="22"/>
      <c r="D323" s="23" t="s">
        <v>36</v>
      </c>
      <c r="E323" s="49">
        <f>SUM(E324:E334)</f>
        <v>229365</v>
      </c>
      <c r="F323" s="49">
        <f>SUM(F324:F334)</f>
        <v>0</v>
      </c>
      <c r="G323" s="49">
        <f>SUM(G324:G334)</f>
        <v>0</v>
      </c>
      <c r="H323" s="49">
        <f>SUM(H324:H334)</f>
        <v>229365</v>
      </c>
    </row>
    <row r="324" spans="1:8" ht="16.5" customHeight="1">
      <c r="A324" s="50"/>
      <c r="B324" s="50"/>
      <c r="C324" s="25">
        <v>3020</v>
      </c>
      <c r="D324" s="26" t="s">
        <v>72</v>
      </c>
      <c r="E324" s="40">
        <v>15321</v>
      </c>
      <c r="F324" s="40"/>
      <c r="G324" s="40"/>
      <c r="H324" s="40">
        <f aca="true" t="shared" si="15" ref="H324:H334">E324+F324-G324</f>
        <v>15321</v>
      </c>
    </row>
    <row r="325" spans="1:8" ht="16.5" customHeight="1">
      <c r="A325" s="50"/>
      <c r="B325" s="50"/>
      <c r="C325" s="25">
        <v>3030</v>
      </c>
      <c r="D325" s="31" t="s">
        <v>22</v>
      </c>
      <c r="E325" s="40">
        <v>95191</v>
      </c>
      <c r="F325" s="40"/>
      <c r="G325" s="40"/>
      <c r="H325" s="40">
        <f t="shared" si="15"/>
        <v>95191</v>
      </c>
    </row>
    <row r="326" spans="1:8" ht="16.5" customHeight="1">
      <c r="A326" s="50"/>
      <c r="B326" s="50"/>
      <c r="C326" s="25">
        <v>4110</v>
      </c>
      <c r="D326" s="26" t="s">
        <v>65</v>
      </c>
      <c r="E326" s="40">
        <v>1036</v>
      </c>
      <c r="F326" s="40"/>
      <c r="G326" s="40"/>
      <c r="H326" s="40">
        <f t="shared" si="15"/>
        <v>1036</v>
      </c>
    </row>
    <row r="327" spans="1:8" ht="16.5" customHeight="1">
      <c r="A327" s="50"/>
      <c r="B327" s="50"/>
      <c r="C327" s="25">
        <v>4120</v>
      </c>
      <c r="D327" s="26" t="s">
        <v>25</v>
      </c>
      <c r="E327" s="40">
        <v>165</v>
      </c>
      <c r="F327" s="40"/>
      <c r="G327" s="40"/>
      <c r="H327" s="40">
        <f t="shared" si="15"/>
        <v>165</v>
      </c>
    </row>
    <row r="328" spans="1:8" ht="16.5" customHeight="1">
      <c r="A328" s="50"/>
      <c r="B328" s="50"/>
      <c r="C328" s="25">
        <v>4170</v>
      </c>
      <c r="D328" s="31" t="s">
        <v>26</v>
      </c>
      <c r="E328" s="67">
        <v>7228</v>
      </c>
      <c r="F328" s="40"/>
      <c r="G328" s="40"/>
      <c r="H328" s="40">
        <f t="shared" si="15"/>
        <v>7228</v>
      </c>
    </row>
    <row r="329" spans="1:8" ht="16.5" customHeight="1">
      <c r="A329" s="50"/>
      <c r="B329" s="50"/>
      <c r="C329" s="25">
        <v>4210</v>
      </c>
      <c r="D329" s="31" t="s">
        <v>27</v>
      </c>
      <c r="E329" s="67">
        <v>12380</v>
      </c>
      <c r="F329" s="40"/>
      <c r="G329" s="40"/>
      <c r="H329" s="40">
        <f t="shared" si="15"/>
        <v>12380</v>
      </c>
    </row>
    <row r="330" spans="1:8" ht="16.5" customHeight="1">
      <c r="A330" s="50"/>
      <c r="B330" s="50"/>
      <c r="C330" s="25">
        <v>4300</v>
      </c>
      <c r="D330" s="26" t="s">
        <v>28</v>
      </c>
      <c r="E330" s="40">
        <v>44940</v>
      </c>
      <c r="F330" s="40"/>
      <c r="G330" s="40"/>
      <c r="H330" s="40">
        <f t="shared" si="15"/>
        <v>44940</v>
      </c>
    </row>
    <row r="331" spans="1:8" ht="16.5" customHeight="1">
      <c r="A331" s="51"/>
      <c r="B331" s="51"/>
      <c r="C331" s="25">
        <v>4440</v>
      </c>
      <c r="D331" s="26" t="s">
        <v>80</v>
      </c>
      <c r="E331" s="40">
        <v>51804</v>
      </c>
      <c r="F331" s="40"/>
      <c r="G331" s="40"/>
      <c r="H331" s="40">
        <f t="shared" si="15"/>
        <v>51804</v>
      </c>
    </row>
    <row r="332" spans="1:8" ht="16.5" customHeight="1">
      <c r="A332" s="51"/>
      <c r="B332" s="51"/>
      <c r="C332" s="25" t="s">
        <v>132</v>
      </c>
      <c r="D332" s="26" t="s">
        <v>69</v>
      </c>
      <c r="E332" s="40">
        <v>1300</v>
      </c>
      <c r="F332" s="40"/>
      <c r="G332" s="40"/>
      <c r="H332" s="40">
        <f>E332+F332-G332</f>
        <v>1300</v>
      </c>
    </row>
    <row r="333" spans="1:8" ht="28.5" customHeight="1">
      <c r="A333" s="51"/>
      <c r="B333" s="51"/>
      <c r="C333" s="25">
        <v>4740</v>
      </c>
      <c r="D333" s="26" t="s">
        <v>101</v>
      </c>
      <c r="E333" s="40">
        <f>F333+G333</f>
        <v>0</v>
      </c>
      <c r="F333" s="40"/>
      <c r="G333" s="40"/>
      <c r="H333" s="40">
        <f t="shared" si="15"/>
        <v>0</v>
      </c>
    </row>
    <row r="334" spans="1:8" ht="16.5" customHeight="1">
      <c r="A334" s="51"/>
      <c r="B334" s="51"/>
      <c r="C334" s="25">
        <v>4750</v>
      </c>
      <c r="D334" s="26" t="s">
        <v>32</v>
      </c>
      <c r="E334" s="40">
        <f>F334+G334</f>
        <v>0</v>
      </c>
      <c r="F334" s="40"/>
      <c r="G334" s="40"/>
      <c r="H334" s="40">
        <f t="shared" si="15"/>
        <v>0</v>
      </c>
    </row>
    <row r="335" spans="1:8" s="42" customFormat="1" ht="16.5" customHeight="1">
      <c r="A335" s="52">
        <v>851</v>
      </c>
      <c r="B335" s="52"/>
      <c r="C335" s="17"/>
      <c r="D335" s="19" t="s">
        <v>133</v>
      </c>
      <c r="E335" s="68">
        <f>E344+E355+E336+E341</f>
        <v>486680</v>
      </c>
      <c r="F335" s="68">
        <f>F344+F355+F336+F341</f>
        <v>0</v>
      </c>
      <c r="G335" s="68">
        <f>G344+G355+G336+G341</f>
        <v>0</v>
      </c>
      <c r="H335" s="68">
        <f>H344+H355+H336+H341</f>
        <v>486680</v>
      </c>
    </row>
    <row r="336" spans="1:8" s="42" customFormat="1" ht="16.5" customHeight="1">
      <c r="A336" s="56"/>
      <c r="B336" s="56">
        <v>85121</v>
      </c>
      <c r="C336" s="57"/>
      <c r="D336" s="58" t="s">
        <v>134</v>
      </c>
      <c r="E336" s="69">
        <f>E337+E339+E340</f>
        <v>353680</v>
      </c>
      <c r="F336" s="69">
        <f>F337+F339+F340</f>
        <v>0</v>
      </c>
      <c r="G336" s="69">
        <f>G337+G339+G340</f>
        <v>0</v>
      </c>
      <c r="H336" s="69">
        <f>H337+H339+H340</f>
        <v>353680</v>
      </c>
    </row>
    <row r="337" spans="1:8" ht="16.5" customHeight="1">
      <c r="A337" s="56"/>
      <c r="B337" s="56"/>
      <c r="C337" s="61">
        <v>6050</v>
      </c>
      <c r="D337" s="26" t="s">
        <v>15</v>
      </c>
      <c r="E337" s="70">
        <v>353680</v>
      </c>
      <c r="F337" s="40"/>
      <c r="G337" s="40"/>
      <c r="H337" s="40">
        <f>E337+F337-G337</f>
        <v>353680</v>
      </c>
    </row>
    <row r="338" spans="1:8" ht="12.75" customHeight="1" hidden="1">
      <c r="A338" s="56"/>
      <c r="B338" s="60"/>
      <c r="C338" s="61"/>
      <c r="D338" s="26"/>
      <c r="E338" s="70"/>
      <c r="F338" s="40"/>
      <c r="G338" s="40"/>
      <c r="H338" s="40"/>
    </row>
    <row r="339" spans="1:8" ht="16.5" customHeight="1">
      <c r="A339" s="56"/>
      <c r="B339" s="60"/>
      <c r="C339" s="61">
        <v>6068</v>
      </c>
      <c r="D339" s="26" t="s">
        <v>43</v>
      </c>
      <c r="E339" s="70">
        <f>F339+G339</f>
        <v>0</v>
      </c>
      <c r="F339" s="40"/>
      <c r="G339" s="40"/>
      <c r="H339" s="40">
        <f aca="true" t="shared" si="16" ref="H339:H344">E339+F339-G339</f>
        <v>0</v>
      </c>
    </row>
    <row r="340" spans="1:8" ht="16.5" customHeight="1">
      <c r="A340" s="56"/>
      <c r="B340" s="60"/>
      <c r="C340" s="61">
        <v>6069</v>
      </c>
      <c r="D340" s="26" t="s">
        <v>43</v>
      </c>
      <c r="E340" s="70">
        <f>F340+G340</f>
        <v>0</v>
      </c>
      <c r="F340" s="40"/>
      <c r="G340" s="40"/>
      <c r="H340" s="40">
        <f t="shared" si="16"/>
        <v>0</v>
      </c>
    </row>
    <row r="341" spans="1:8" s="42" customFormat="1" ht="16.5" customHeight="1">
      <c r="A341" s="56"/>
      <c r="B341" s="56">
        <v>85153</v>
      </c>
      <c r="C341" s="57"/>
      <c r="D341" s="23" t="s">
        <v>135</v>
      </c>
      <c r="E341" s="69">
        <f>E342+E343</f>
        <v>26000</v>
      </c>
      <c r="F341" s="69"/>
      <c r="G341" s="69"/>
      <c r="H341" s="69">
        <f t="shared" si="16"/>
        <v>26000</v>
      </c>
    </row>
    <row r="342" spans="1:8" ht="16.5" customHeight="1">
      <c r="A342" s="56"/>
      <c r="B342" s="56"/>
      <c r="C342" s="61">
        <v>4210</v>
      </c>
      <c r="D342" s="26" t="s">
        <v>27</v>
      </c>
      <c r="E342" s="70">
        <v>16000</v>
      </c>
      <c r="F342" s="40"/>
      <c r="G342" s="40"/>
      <c r="H342" s="40">
        <f t="shared" si="16"/>
        <v>16000</v>
      </c>
    </row>
    <row r="343" spans="1:8" ht="16.5" customHeight="1">
      <c r="A343" s="56"/>
      <c r="B343" s="60"/>
      <c r="C343" s="61">
        <v>4300</v>
      </c>
      <c r="D343" s="26" t="s">
        <v>28</v>
      </c>
      <c r="E343" s="70">
        <v>10000</v>
      </c>
      <c r="F343" s="40"/>
      <c r="G343" s="40"/>
      <c r="H343" s="40">
        <f t="shared" si="16"/>
        <v>10000</v>
      </c>
    </row>
    <row r="344" spans="1:8" s="42" customFormat="1" ht="16.5" customHeight="1">
      <c r="A344" s="50"/>
      <c r="B344" s="50">
        <v>85154</v>
      </c>
      <c r="C344" s="22"/>
      <c r="D344" s="23" t="s">
        <v>136</v>
      </c>
      <c r="E344" s="49">
        <f>SUM(E346:E354)</f>
        <v>100000</v>
      </c>
      <c r="F344" s="49">
        <f>SUM(F346:F354)</f>
        <v>0</v>
      </c>
      <c r="G344" s="49">
        <f>G346+G347+G348+G349+G350</f>
        <v>0</v>
      </c>
      <c r="H344" s="49">
        <f t="shared" si="16"/>
        <v>100000</v>
      </c>
    </row>
    <row r="345" spans="1:8" ht="12.75" customHeight="1" hidden="1">
      <c r="A345" s="51"/>
      <c r="B345" s="51"/>
      <c r="C345" s="25"/>
      <c r="D345" s="26"/>
      <c r="E345" s="40"/>
      <c r="F345" s="40"/>
      <c r="G345" s="40"/>
      <c r="H345" s="40"/>
    </row>
    <row r="346" spans="1:8" ht="37.5" customHeight="1">
      <c r="A346" s="51"/>
      <c r="B346" s="51"/>
      <c r="C346" s="25">
        <v>2830</v>
      </c>
      <c r="D346" s="26" t="s">
        <v>137</v>
      </c>
      <c r="E346" s="40">
        <v>30000</v>
      </c>
      <c r="F346" s="40"/>
      <c r="G346" s="40"/>
      <c r="H346" s="40">
        <f aca="true" t="shared" si="17" ref="H346:H354">E346+F346-G346</f>
        <v>30000</v>
      </c>
    </row>
    <row r="347" spans="1:8" ht="16.5" customHeight="1">
      <c r="A347" s="51"/>
      <c r="B347" s="51"/>
      <c r="C347" s="25">
        <v>3030</v>
      </c>
      <c r="D347" s="26" t="s">
        <v>22</v>
      </c>
      <c r="E347" s="40">
        <v>17500</v>
      </c>
      <c r="F347" s="40"/>
      <c r="G347" s="40"/>
      <c r="H347" s="40">
        <f t="shared" si="17"/>
        <v>17500</v>
      </c>
    </row>
    <row r="348" spans="1:8" ht="16.5" customHeight="1">
      <c r="A348" s="51"/>
      <c r="B348" s="51"/>
      <c r="C348" s="25">
        <v>4170</v>
      </c>
      <c r="D348" s="26" t="s">
        <v>26</v>
      </c>
      <c r="E348" s="40">
        <v>3900</v>
      </c>
      <c r="F348" s="40"/>
      <c r="G348" s="40"/>
      <c r="H348" s="40">
        <f t="shared" si="17"/>
        <v>3900</v>
      </c>
    </row>
    <row r="349" spans="1:8" ht="16.5" customHeight="1">
      <c r="A349" s="51"/>
      <c r="B349" s="51"/>
      <c r="C349" s="25">
        <v>4210</v>
      </c>
      <c r="D349" s="26" t="s">
        <v>27</v>
      </c>
      <c r="E349" s="40">
        <v>18500</v>
      </c>
      <c r="F349" s="40"/>
      <c r="G349" s="40"/>
      <c r="H349" s="40">
        <f t="shared" si="17"/>
        <v>18500</v>
      </c>
    </row>
    <row r="350" spans="1:8" ht="16.5" customHeight="1">
      <c r="A350" s="51"/>
      <c r="B350" s="51"/>
      <c r="C350" s="25">
        <v>4300</v>
      </c>
      <c r="D350" s="26" t="s">
        <v>28</v>
      </c>
      <c r="E350" s="40">
        <v>27300</v>
      </c>
      <c r="F350" s="40"/>
      <c r="G350" s="40"/>
      <c r="H350" s="40">
        <f t="shared" si="17"/>
        <v>27300</v>
      </c>
    </row>
    <row r="351" spans="1:8" ht="16.5" customHeight="1">
      <c r="A351" s="51"/>
      <c r="B351" s="51"/>
      <c r="C351" s="25">
        <v>4410</v>
      </c>
      <c r="D351" s="26" t="s">
        <v>29</v>
      </c>
      <c r="E351" s="40">
        <v>1000</v>
      </c>
      <c r="F351" s="40"/>
      <c r="G351" s="40"/>
      <c r="H351" s="40">
        <f t="shared" si="17"/>
        <v>1000</v>
      </c>
    </row>
    <row r="352" spans="1:8" ht="16.5" customHeight="1">
      <c r="A352" s="51"/>
      <c r="B352" s="51"/>
      <c r="C352" s="25">
        <v>4610</v>
      </c>
      <c r="D352" s="26" t="s">
        <v>69</v>
      </c>
      <c r="E352" s="40">
        <v>600</v>
      </c>
      <c r="F352" s="40"/>
      <c r="G352" s="40"/>
      <c r="H352" s="40">
        <f t="shared" si="17"/>
        <v>600</v>
      </c>
    </row>
    <row r="353" spans="1:8" ht="24.75" customHeight="1">
      <c r="A353" s="51"/>
      <c r="B353" s="51"/>
      <c r="C353" s="25">
        <v>4740</v>
      </c>
      <c r="D353" s="26" t="s">
        <v>101</v>
      </c>
      <c r="E353" s="40">
        <v>200</v>
      </c>
      <c r="F353" s="40"/>
      <c r="G353" s="40"/>
      <c r="H353" s="40">
        <f t="shared" si="17"/>
        <v>200</v>
      </c>
    </row>
    <row r="354" spans="1:8" ht="16.5" customHeight="1">
      <c r="A354" s="51"/>
      <c r="B354" s="51"/>
      <c r="C354" s="25">
        <v>4750</v>
      </c>
      <c r="D354" s="26" t="s">
        <v>32</v>
      </c>
      <c r="E354" s="40">
        <v>1000</v>
      </c>
      <c r="F354" s="40"/>
      <c r="G354" s="40"/>
      <c r="H354" s="40">
        <f t="shared" si="17"/>
        <v>1000</v>
      </c>
    </row>
    <row r="355" spans="1:8" ht="16.5" customHeight="1">
      <c r="A355" s="50"/>
      <c r="B355" s="50">
        <v>85195</v>
      </c>
      <c r="C355" s="22"/>
      <c r="D355" s="23" t="s">
        <v>36</v>
      </c>
      <c r="E355" s="49">
        <f>E356</f>
        <v>7000</v>
      </c>
      <c r="F355" s="49">
        <f>F356</f>
        <v>0</v>
      </c>
      <c r="G355" s="49">
        <f>G356</f>
        <v>0</v>
      </c>
      <c r="H355" s="49">
        <f>H356</f>
        <v>7000</v>
      </c>
    </row>
    <row r="356" spans="1:8" ht="16.5" customHeight="1">
      <c r="A356" s="51"/>
      <c r="B356" s="51"/>
      <c r="C356" s="25">
        <v>4280</v>
      </c>
      <c r="D356" s="26" t="s">
        <v>74</v>
      </c>
      <c r="E356" s="40">
        <v>7000</v>
      </c>
      <c r="F356" s="40"/>
      <c r="G356" s="40"/>
      <c r="H356" s="40">
        <f>E356+F356-G356</f>
        <v>7000</v>
      </c>
    </row>
    <row r="357" spans="1:8" s="42" customFormat="1" ht="16.5" customHeight="1">
      <c r="A357" s="52">
        <v>852</v>
      </c>
      <c r="B357" s="52"/>
      <c r="C357" s="17"/>
      <c r="D357" s="19" t="s">
        <v>138</v>
      </c>
      <c r="E357" s="68">
        <f>E377+E379+E384+E386+E388+E422+E358+E360+E420</f>
        <v>6488568</v>
      </c>
      <c r="F357" s="68">
        <f>F377+F379+F384+F386+F388+F422+F358+F360+F420</f>
        <v>0</v>
      </c>
      <c r="G357" s="68">
        <f>G377+G379+G384+G386+G388+G422+G358+G360+G420</f>
        <v>0</v>
      </c>
      <c r="H357" s="68" t="e">
        <f>H377+H379+H384+H386+H388+H422+H358+H360+H420</f>
        <v>#REF!</v>
      </c>
    </row>
    <row r="358" spans="1:8" s="42" customFormat="1" ht="16.5" customHeight="1">
      <c r="A358" s="56"/>
      <c r="B358" s="56">
        <v>85202</v>
      </c>
      <c r="C358" s="57"/>
      <c r="D358" s="58" t="s">
        <v>139</v>
      </c>
      <c r="E358" s="69">
        <f>E359</f>
        <v>65000</v>
      </c>
      <c r="F358" s="69">
        <f>F359</f>
        <v>0</v>
      </c>
      <c r="G358" s="69">
        <f>G359</f>
        <v>0</v>
      </c>
      <c r="H358" s="69">
        <f>H359</f>
        <v>65000</v>
      </c>
    </row>
    <row r="359" spans="1:8" ht="30" customHeight="1">
      <c r="A359" s="56"/>
      <c r="B359" s="60"/>
      <c r="C359" s="61">
        <v>4330</v>
      </c>
      <c r="D359" s="30" t="s">
        <v>140</v>
      </c>
      <c r="E359" s="70">
        <v>65000</v>
      </c>
      <c r="F359" s="40"/>
      <c r="G359" s="40"/>
      <c r="H359" s="40">
        <f>E359+F359-G359</f>
        <v>65000</v>
      </c>
    </row>
    <row r="360" spans="1:8" s="42" customFormat="1" ht="38.25" customHeight="1">
      <c r="A360" s="56"/>
      <c r="B360" s="56">
        <v>85212</v>
      </c>
      <c r="C360" s="57"/>
      <c r="D360" s="58" t="s">
        <v>141</v>
      </c>
      <c r="E360" s="69">
        <f>SUM(E361:E376)</f>
        <v>4380580</v>
      </c>
      <c r="F360" s="69">
        <f>SUM(F361:F376)</f>
        <v>0</v>
      </c>
      <c r="G360" s="69">
        <f>SUM(G361:G376)</f>
        <v>0</v>
      </c>
      <c r="H360" s="69">
        <f>SUM(H361:H376)</f>
        <v>4380580</v>
      </c>
    </row>
    <row r="361" spans="1:8" ht="16.5" customHeight="1">
      <c r="A361" s="56"/>
      <c r="B361" s="60"/>
      <c r="C361" s="61">
        <v>3110</v>
      </c>
      <c r="D361" s="26" t="s">
        <v>142</v>
      </c>
      <c r="E361" s="70">
        <v>4249163</v>
      </c>
      <c r="F361" s="40"/>
      <c r="G361" s="40"/>
      <c r="H361" s="40">
        <f aca="true" t="shared" si="18" ref="H361:H374">E361+F361-G361</f>
        <v>4249163</v>
      </c>
    </row>
    <row r="362" spans="1:8" ht="16.5" customHeight="1">
      <c r="A362" s="56"/>
      <c r="B362" s="60"/>
      <c r="C362" s="61">
        <v>4010</v>
      </c>
      <c r="D362" s="26" t="s">
        <v>23</v>
      </c>
      <c r="E362" s="70">
        <v>76113</v>
      </c>
      <c r="F362" s="40"/>
      <c r="G362" s="40"/>
      <c r="H362" s="40">
        <f t="shared" si="18"/>
        <v>76113</v>
      </c>
    </row>
    <row r="363" spans="1:8" ht="16.5" customHeight="1">
      <c r="A363" s="56"/>
      <c r="B363" s="60"/>
      <c r="C363" s="25">
        <v>4040</v>
      </c>
      <c r="D363" s="64" t="s">
        <v>64</v>
      </c>
      <c r="E363" s="70">
        <v>5272</v>
      </c>
      <c r="F363" s="40"/>
      <c r="G363" s="40"/>
      <c r="H363" s="40">
        <f t="shared" si="18"/>
        <v>5272</v>
      </c>
    </row>
    <row r="364" spans="1:8" ht="16.5" customHeight="1">
      <c r="A364" s="56"/>
      <c r="B364" s="60"/>
      <c r="C364" s="61">
        <v>4110</v>
      </c>
      <c r="D364" s="26" t="s">
        <v>65</v>
      </c>
      <c r="E364" s="70">
        <v>13070</v>
      </c>
      <c r="F364" s="40"/>
      <c r="G364" s="40"/>
      <c r="H364" s="40">
        <f t="shared" si="18"/>
        <v>13070</v>
      </c>
    </row>
    <row r="365" spans="1:8" ht="16.5" customHeight="1">
      <c r="A365" s="56"/>
      <c r="B365" s="60"/>
      <c r="C365" s="61">
        <v>4120</v>
      </c>
      <c r="D365" s="26" t="s">
        <v>25</v>
      </c>
      <c r="E365" s="70">
        <v>1994</v>
      </c>
      <c r="F365" s="40"/>
      <c r="G365" s="40"/>
      <c r="H365" s="40">
        <f t="shared" si="18"/>
        <v>1994</v>
      </c>
    </row>
    <row r="366" spans="1:8" ht="16.5" customHeight="1">
      <c r="A366" s="56"/>
      <c r="B366" s="60"/>
      <c r="C366" s="61">
        <v>4170</v>
      </c>
      <c r="D366" s="26" t="s">
        <v>26</v>
      </c>
      <c r="E366" s="70">
        <f>F366+G366</f>
        <v>0</v>
      </c>
      <c r="F366" s="40"/>
      <c r="G366" s="40"/>
      <c r="H366" s="40">
        <f t="shared" si="18"/>
        <v>0</v>
      </c>
    </row>
    <row r="367" spans="1:8" ht="16.5" customHeight="1">
      <c r="A367" s="56"/>
      <c r="B367" s="60"/>
      <c r="C367" s="61">
        <v>4210</v>
      </c>
      <c r="D367" s="26" t="s">
        <v>27</v>
      </c>
      <c r="E367" s="70">
        <v>12100</v>
      </c>
      <c r="F367" s="40"/>
      <c r="G367" s="40"/>
      <c r="H367" s="40">
        <f t="shared" si="18"/>
        <v>12100</v>
      </c>
    </row>
    <row r="368" spans="1:8" ht="16.5" customHeight="1">
      <c r="A368" s="56"/>
      <c r="B368" s="60"/>
      <c r="C368" s="61">
        <v>4300</v>
      </c>
      <c r="D368" s="26" t="s">
        <v>28</v>
      </c>
      <c r="E368" s="70">
        <v>11860</v>
      </c>
      <c r="F368" s="40"/>
      <c r="G368" s="40"/>
      <c r="H368" s="40">
        <f t="shared" si="18"/>
        <v>11860</v>
      </c>
    </row>
    <row r="369" spans="1:8" ht="16.5" customHeight="1">
      <c r="A369" s="56"/>
      <c r="B369" s="60"/>
      <c r="C369" s="61">
        <v>4370</v>
      </c>
      <c r="D369" s="26" t="s">
        <v>77</v>
      </c>
      <c r="E369" s="70">
        <v>1000</v>
      </c>
      <c r="F369" s="40"/>
      <c r="G369" s="40"/>
      <c r="H369" s="40">
        <f t="shared" si="18"/>
        <v>1000</v>
      </c>
    </row>
    <row r="370" spans="1:8" ht="16.5" customHeight="1">
      <c r="A370" s="56"/>
      <c r="B370" s="60"/>
      <c r="C370" s="61">
        <v>4410</v>
      </c>
      <c r="D370" s="26" t="s">
        <v>29</v>
      </c>
      <c r="E370" s="70">
        <v>1000</v>
      </c>
      <c r="F370" s="40"/>
      <c r="G370" s="40"/>
      <c r="H370" s="40">
        <f t="shared" si="18"/>
        <v>1000</v>
      </c>
    </row>
    <row r="371" spans="1:8" ht="16.5" customHeight="1">
      <c r="A371" s="56"/>
      <c r="B371" s="60"/>
      <c r="C371" s="61">
        <v>4440</v>
      </c>
      <c r="D371" s="26" t="s">
        <v>80</v>
      </c>
      <c r="E371" s="70">
        <v>2008</v>
      </c>
      <c r="F371" s="40"/>
      <c r="G371" s="40"/>
      <c r="H371" s="40">
        <f t="shared" si="18"/>
        <v>2008</v>
      </c>
    </row>
    <row r="372" spans="1:8" ht="16.5" customHeight="1">
      <c r="A372" s="56"/>
      <c r="B372" s="60"/>
      <c r="C372" s="61">
        <v>4700</v>
      </c>
      <c r="D372" s="26" t="s">
        <v>81</v>
      </c>
      <c r="E372" s="70">
        <v>1200</v>
      </c>
      <c r="F372" s="40"/>
      <c r="G372" s="40"/>
      <c r="H372" s="40">
        <f t="shared" si="18"/>
        <v>1200</v>
      </c>
    </row>
    <row r="373" spans="1:8" ht="26.25" customHeight="1">
      <c r="A373" s="56"/>
      <c r="B373" s="60"/>
      <c r="C373" s="61">
        <v>4740</v>
      </c>
      <c r="D373" s="26" t="s">
        <v>101</v>
      </c>
      <c r="E373" s="70">
        <v>1800</v>
      </c>
      <c r="F373" s="40"/>
      <c r="G373" s="40"/>
      <c r="H373" s="40">
        <f t="shared" si="18"/>
        <v>1800</v>
      </c>
    </row>
    <row r="374" spans="1:8" ht="16.5" customHeight="1">
      <c r="A374" s="56"/>
      <c r="B374" s="60"/>
      <c r="C374" s="61">
        <v>4750</v>
      </c>
      <c r="D374" s="26" t="s">
        <v>32</v>
      </c>
      <c r="E374" s="70">
        <v>4000</v>
      </c>
      <c r="F374" s="40"/>
      <c r="G374" s="40"/>
      <c r="H374" s="40">
        <f t="shared" si="18"/>
        <v>4000</v>
      </c>
    </row>
    <row r="375" spans="1:8" ht="12.75" customHeight="1" hidden="1">
      <c r="A375" s="56"/>
      <c r="B375" s="60"/>
      <c r="C375" s="61"/>
      <c r="D375" s="26"/>
      <c r="E375" s="70"/>
      <c r="F375" s="40"/>
      <c r="G375" s="40"/>
      <c r="H375" s="40"/>
    </row>
    <row r="376" spans="1:8" ht="16.5" customHeight="1">
      <c r="A376" s="56"/>
      <c r="B376" s="60"/>
      <c r="C376" s="61">
        <v>6060</v>
      </c>
      <c r="D376" s="26" t="s">
        <v>43</v>
      </c>
      <c r="E376" s="70">
        <f>F376+G376</f>
        <v>0</v>
      </c>
      <c r="F376" s="40"/>
      <c r="G376" s="40"/>
      <c r="H376" s="40">
        <f>E376+F376-G376</f>
        <v>0</v>
      </c>
    </row>
    <row r="377" spans="1:8" s="42" customFormat="1" ht="38.25" customHeight="1">
      <c r="A377" s="50"/>
      <c r="B377" s="50">
        <v>85213</v>
      </c>
      <c r="C377" s="22"/>
      <c r="D377" s="23" t="s">
        <v>143</v>
      </c>
      <c r="E377" s="49">
        <f>E378</f>
        <v>13095</v>
      </c>
      <c r="F377" s="49">
        <f>F378</f>
        <v>0</v>
      </c>
      <c r="G377" s="49">
        <f>G378</f>
        <v>0</v>
      </c>
      <c r="H377" s="49">
        <f>H378</f>
        <v>13095</v>
      </c>
    </row>
    <row r="378" spans="1:8" ht="25.5" customHeight="1">
      <c r="A378" s="51"/>
      <c r="B378" s="51"/>
      <c r="C378" s="25">
        <v>4290</v>
      </c>
      <c r="D378" s="26" t="s">
        <v>144</v>
      </c>
      <c r="E378" s="40">
        <v>13095</v>
      </c>
      <c r="F378" s="40"/>
      <c r="G378" s="40"/>
      <c r="H378" s="40">
        <f>E378+F378-G378</f>
        <v>13095</v>
      </c>
    </row>
    <row r="379" spans="1:8" s="42" customFormat="1" ht="29.25" customHeight="1">
      <c r="A379" s="50"/>
      <c r="B379" s="50">
        <v>85214</v>
      </c>
      <c r="C379" s="22"/>
      <c r="D379" s="23" t="s">
        <v>145</v>
      </c>
      <c r="E379" s="49">
        <f>E380+E381+E382+E383</f>
        <v>560887</v>
      </c>
      <c r="F379" s="49">
        <f>F380+F382+F383+F381</f>
        <v>0</v>
      </c>
      <c r="G379" s="49">
        <f>G380+G382+G383+G381</f>
        <v>0</v>
      </c>
      <c r="H379" s="49">
        <f>H380+H382+H383+H381</f>
        <v>560887</v>
      </c>
    </row>
    <row r="380" spans="1:8" ht="16.5" customHeight="1">
      <c r="A380" s="51"/>
      <c r="B380" s="51"/>
      <c r="C380" s="25">
        <v>3110</v>
      </c>
      <c r="D380" s="26" t="s">
        <v>142</v>
      </c>
      <c r="E380" s="40">
        <v>509445</v>
      </c>
      <c r="F380" s="40"/>
      <c r="G380" s="40"/>
      <c r="H380" s="40">
        <f>E380+F380-G380</f>
        <v>509445</v>
      </c>
    </row>
    <row r="381" spans="1:8" ht="16.5" customHeight="1">
      <c r="A381" s="51"/>
      <c r="B381" s="51"/>
      <c r="C381" s="25">
        <v>3119</v>
      </c>
      <c r="D381" s="26" t="s">
        <v>142</v>
      </c>
      <c r="E381" s="40">
        <v>25692</v>
      </c>
      <c r="F381" s="40"/>
      <c r="G381" s="40"/>
      <c r="H381" s="40">
        <f>E381+F381-G381</f>
        <v>25692</v>
      </c>
    </row>
    <row r="382" spans="1:8" ht="16.5" customHeight="1">
      <c r="A382" s="51"/>
      <c r="B382" s="51"/>
      <c r="C382" s="25">
        <v>4210</v>
      </c>
      <c r="D382" s="26" t="s">
        <v>27</v>
      </c>
      <c r="E382" s="40">
        <v>11330</v>
      </c>
      <c r="F382" s="40"/>
      <c r="G382" s="40"/>
      <c r="H382" s="40">
        <f>E382+F382-G382</f>
        <v>11330</v>
      </c>
    </row>
    <row r="383" spans="1:8" ht="16.5" customHeight="1">
      <c r="A383" s="51"/>
      <c r="B383" s="51"/>
      <c r="C383" s="25">
        <v>4300</v>
      </c>
      <c r="D383" s="64" t="s">
        <v>28</v>
      </c>
      <c r="E383" s="40">
        <v>14420</v>
      </c>
      <c r="F383" s="40"/>
      <c r="G383" s="40"/>
      <c r="H383" s="40">
        <f>E383+F383-G383</f>
        <v>14420</v>
      </c>
    </row>
    <row r="384" spans="1:8" s="42" customFormat="1" ht="16.5" customHeight="1">
      <c r="A384" s="50"/>
      <c r="B384" s="50">
        <v>85215</v>
      </c>
      <c r="C384" s="22"/>
      <c r="D384" s="23" t="s">
        <v>146</v>
      </c>
      <c r="E384" s="49">
        <f>E385</f>
        <v>257000</v>
      </c>
      <c r="F384" s="49">
        <f>F385</f>
        <v>0</v>
      </c>
      <c r="G384" s="49">
        <f>G385</f>
        <v>0</v>
      </c>
      <c r="H384" s="49">
        <f>H385</f>
        <v>257000</v>
      </c>
    </row>
    <row r="385" spans="1:8" ht="16.5" customHeight="1">
      <c r="A385" s="51"/>
      <c r="B385" s="51"/>
      <c r="C385" s="25">
        <v>3110</v>
      </c>
      <c r="D385" s="26" t="s">
        <v>142</v>
      </c>
      <c r="E385" s="40">
        <v>257000</v>
      </c>
      <c r="F385" s="40"/>
      <c r="G385" s="40"/>
      <c r="H385" s="40">
        <f>E385+F385-G385</f>
        <v>257000</v>
      </c>
    </row>
    <row r="386" spans="1:8" ht="12.75" customHeight="1" hidden="1">
      <c r="A386" s="50"/>
      <c r="B386" s="50"/>
      <c r="C386" s="22"/>
      <c r="D386" s="23"/>
      <c r="E386" s="49"/>
      <c r="F386" s="40"/>
      <c r="G386" s="40"/>
      <c r="H386" s="40"/>
    </row>
    <row r="387" spans="1:8" ht="12.75" customHeight="1" hidden="1">
      <c r="A387" s="51"/>
      <c r="B387" s="51"/>
      <c r="C387" s="25"/>
      <c r="D387" s="26"/>
      <c r="E387" s="40"/>
      <c r="F387" s="40"/>
      <c r="G387" s="40"/>
      <c r="H387" s="40"/>
    </row>
    <row r="388" spans="1:8" s="42" customFormat="1" ht="16.5" customHeight="1">
      <c r="A388" s="50"/>
      <c r="B388" s="50">
        <v>85219</v>
      </c>
      <c r="C388" s="22"/>
      <c r="D388" s="23" t="s">
        <v>147</v>
      </c>
      <c r="E388" s="49">
        <f>E390+E393+E394+E397+E400+E403+E407+E408+E409+E412+E413+E414+E415+E416+E417+E418+E419</f>
        <v>477315</v>
      </c>
      <c r="F388" s="49">
        <f>SUM(F390:F419)</f>
        <v>0</v>
      </c>
      <c r="G388" s="49">
        <f>SUM(G390:G419)</f>
        <v>0</v>
      </c>
      <c r="H388" s="49" t="e">
        <f>SUM(H390:H419)</f>
        <v>#REF!</v>
      </c>
    </row>
    <row r="389" spans="1:8" ht="12.75" customHeight="1" hidden="1">
      <c r="A389" s="50"/>
      <c r="B389" s="50"/>
      <c r="C389" s="25"/>
      <c r="D389" s="71"/>
      <c r="E389" s="40"/>
      <c r="F389" s="40"/>
      <c r="G389" s="40"/>
      <c r="H389" s="40"/>
    </row>
    <row r="390" spans="1:8" ht="16.5" customHeight="1">
      <c r="A390" s="51"/>
      <c r="B390" s="51"/>
      <c r="C390" s="25">
        <v>4010</v>
      </c>
      <c r="D390" s="26" t="s">
        <v>23</v>
      </c>
      <c r="E390" s="40">
        <v>327940</v>
      </c>
      <c r="F390" s="40"/>
      <c r="G390" s="40"/>
      <c r="H390" s="40">
        <f aca="true" t="shared" si="19" ref="H390:H398">E390+F390-G390</f>
        <v>327940</v>
      </c>
    </row>
    <row r="391" spans="1:8" ht="12.75" customHeight="1" hidden="1">
      <c r="A391" s="51"/>
      <c r="B391" s="51"/>
      <c r="C391" s="25">
        <v>4018</v>
      </c>
      <c r="D391" s="26" t="s">
        <v>23</v>
      </c>
      <c r="E391" s="40">
        <f aca="true" t="shared" si="20" ref="E391:E398">F391+G391</f>
        <v>0</v>
      </c>
      <c r="F391" s="40"/>
      <c r="G391" s="40"/>
      <c r="H391" s="40">
        <f t="shared" si="19"/>
        <v>0</v>
      </c>
    </row>
    <row r="392" spans="1:8" ht="12.75" customHeight="1" hidden="1">
      <c r="A392" s="51"/>
      <c r="B392" s="51"/>
      <c r="C392" s="25">
        <v>4019</v>
      </c>
      <c r="D392" s="26" t="s">
        <v>23</v>
      </c>
      <c r="E392" s="40">
        <f t="shared" si="20"/>
        <v>0</v>
      </c>
      <c r="F392" s="40"/>
      <c r="G392" s="40"/>
      <c r="H392" s="40">
        <f t="shared" si="19"/>
        <v>0</v>
      </c>
    </row>
    <row r="393" spans="1:8" ht="16.5" customHeight="1">
      <c r="A393" s="51"/>
      <c r="B393" s="51"/>
      <c r="C393" s="25">
        <v>4040</v>
      </c>
      <c r="D393" s="64" t="s">
        <v>64</v>
      </c>
      <c r="E393" s="40">
        <v>20007</v>
      </c>
      <c r="F393" s="40"/>
      <c r="G393" s="40"/>
      <c r="H393" s="40">
        <f t="shared" si="19"/>
        <v>20007</v>
      </c>
    </row>
    <row r="394" spans="1:8" ht="16.5" customHeight="1">
      <c r="A394" s="51"/>
      <c r="B394" s="51"/>
      <c r="C394" s="25">
        <v>4110</v>
      </c>
      <c r="D394" s="64" t="s">
        <v>65</v>
      </c>
      <c r="E394" s="40">
        <v>54132</v>
      </c>
      <c r="F394" s="40"/>
      <c r="G394" s="40"/>
      <c r="H394" s="40">
        <f t="shared" si="19"/>
        <v>54132</v>
      </c>
    </row>
    <row r="395" spans="1:8" ht="12.75" customHeight="1" hidden="1">
      <c r="A395" s="51"/>
      <c r="B395" s="51"/>
      <c r="C395" s="25">
        <v>4118</v>
      </c>
      <c r="D395" s="64" t="s">
        <v>65</v>
      </c>
      <c r="E395" s="40">
        <f t="shared" si="20"/>
        <v>0</v>
      </c>
      <c r="F395" s="40"/>
      <c r="G395" s="40"/>
      <c r="H395" s="40">
        <f t="shared" si="19"/>
        <v>0</v>
      </c>
    </row>
    <row r="396" spans="1:8" ht="12.75" customHeight="1" hidden="1">
      <c r="A396" s="51"/>
      <c r="B396" s="51"/>
      <c r="C396" s="25">
        <v>4119</v>
      </c>
      <c r="D396" s="64" t="s">
        <v>65</v>
      </c>
      <c r="E396" s="40">
        <f t="shared" si="20"/>
        <v>0</v>
      </c>
      <c r="F396" s="40"/>
      <c r="G396" s="40"/>
      <c r="H396" s="40">
        <f t="shared" si="19"/>
        <v>0</v>
      </c>
    </row>
    <row r="397" spans="1:8" ht="16.5" customHeight="1">
      <c r="A397" s="51"/>
      <c r="B397" s="51"/>
      <c r="C397" s="25">
        <v>4120</v>
      </c>
      <c r="D397" s="64" t="s">
        <v>25</v>
      </c>
      <c r="E397" s="40">
        <v>8350</v>
      </c>
      <c r="F397" s="40"/>
      <c r="G397" s="40"/>
      <c r="H397" s="40">
        <f t="shared" si="19"/>
        <v>8350</v>
      </c>
    </row>
    <row r="398" spans="1:8" ht="12.75" customHeight="1" hidden="1">
      <c r="A398" s="51"/>
      <c r="B398" s="51"/>
      <c r="C398" s="25">
        <v>4128</v>
      </c>
      <c r="D398" s="64" t="s">
        <v>25</v>
      </c>
      <c r="E398" s="40">
        <f t="shared" si="20"/>
        <v>0</v>
      </c>
      <c r="F398" s="40"/>
      <c r="G398" s="40"/>
      <c r="H398" s="40">
        <f t="shared" si="19"/>
        <v>0</v>
      </c>
    </row>
    <row r="399" spans="1:8" ht="12.75" customHeight="1" hidden="1">
      <c r="A399" s="51"/>
      <c r="B399" s="51"/>
      <c r="C399" s="25">
        <v>4129</v>
      </c>
      <c r="D399" s="64" t="s">
        <v>25</v>
      </c>
      <c r="E399" s="40" t="e">
        <f>#REF!</f>
        <v>#REF!</v>
      </c>
      <c r="F399" s="40"/>
      <c r="G399" s="40"/>
      <c r="H399" s="40" t="e">
        <f aca="true" t="shared" si="21" ref="H399:H419">E399+F399-G399</f>
        <v>#REF!</v>
      </c>
    </row>
    <row r="400" spans="1:8" ht="16.5" customHeight="1">
      <c r="A400" s="51"/>
      <c r="B400" s="51"/>
      <c r="C400" s="25">
        <v>4170</v>
      </c>
      <c r="D400" s="26" t="s">
        <v>26</v>
      </c>
      <c r="E400" s="40">
        <v>13200</v>
      </c>
      <c r="F400" s="40"/>
      <c r="G400" s="40"/>
      <c r="H400" s="40">
        <f t="shared" si="21"/>
        <v>13200</v>
      </c>
    </row>
    <row r="401" spans="1:8" ht="12.75" customHeight="1" hidden="1">
      <c r="A401" s="51"/>
      <c r="B401" s="51"/>
      <c r="C401" s="25">
        <v>4178</v>
      </c>
      <c r="D401" s="26" t="s">
        <v>26</v>
      </c>
      <c r="E401" s="40" t="e">
        <f>#REF!</f>
        <v>#REF!</v>
      </c>
      <c r="F401" s="40"/>
      <c r="G401" s="40"/>
      <c r="H401" s="40" t="e">
        <f t="shared" si="21"/>
        <v>#REF!</v>
      </c>
    </row>
    <row r="402" spans="1:8" ht="12.75" customHeight="1" hidden="1">
      <c r="A402" s="51"/>
      <c r="B402" s="51"/>
      <c r="C402" s="25">
        <v>4179</v>
      </c>
      <c r="D402" s="26" t="s">
        <v>26</v>
      </c>
      <c r="E402" s="40" t="e">
        <f>#REF!</f>
        <v>#REF!</v>
      </c>
      <c r="F402" s="40"/>
      <c r="G402" s="40"/>
      <c r="H402" s="40" t="e">
        <f t="shared" si="21"/>
        <v>#REF!</v>
      </c>
    </row>
    <row r="403" spans="1:8" ht="16.5" customHeight="1">
      <c r="A403" s="51"/>
      <c r="B403" s="51"/>
      <c r="C403" s="25">
        <v>4210</v>
      </c>
      <c r="D403" s="64" t="s">
        <v>27</v>
      </c>
      <c r="E403" s="40">
        <v>14161</v>
      </c>
      <c r="F403" s="40"/>
      <c r="G403" s="40"/>
      <c r="H403" s="40">
        <f t="shared" si="21"/>
        <v>14161</v>
      </c>
    </row>
    <row r="404" spans="1:8" ht="12.75" customHeight="1" hidden="1">
      <c r="A404" s="51"/>
      <c r="B404" s="51"/>
      <c r="C404" s="25"/>
      <c r="D404" s="64"/>
      <c r="E404" s="40"/>
      <c r="F404" s="40"/>
      <c r="G404" s="40"/>
      <c r="H404" s="40">
        <f t="shared" si="21"/>
        <v>0</v>
      </c>
    </row>
    <row r="405" spans="1:8" ht="12.75" customHeight="1" hidden="1">
      <c r="A405" s="51"/>
      <c r="B405" s="51"/>
      <c r="C405" s="25"/>
      <c r="D405" s="64"/>
      <c r="E405" s="40"/>
      <c r="F405" s="40"/>
      <c r="G405" s="40"/>
      <c r="H405" s="40">
        <f t="shared" si="21"/>
        <v>0</v>
      </c>
    </row>
    <row r="406" spans="1:8" ht="12.75" customHeight="1" hidden="1">
      <c r="A406" s="51"/>
      <c r="B406" s="51"/>
      <c r="C406" s="25"/>
      <c r="D406" s="64"/>
      <c r="E406" s="40"/>
      <c r="F406" s="40"/>
      <c r="G406" s="40"/>
      <c r="H406" s="40">
        <f t="shared" si="21"/>
        <v>0</v>
      </c>
    </row>
    <row r="407" spans="1:8" ht="16.5" customHeight="1">
      <c r="A407" s="51"/>
      <c r="B407" s="51"/>
      <c r="C407" s="25">
        <v>4270</v>
      </c>
      <c r="D407" s="64" t="s">
        <v>42</v>
      </c>
      <c r="E407" s="40">
        <v>2122</v>
      </c>
      <c r="F407" s="40"/>
      <c r="G407" s="40"/>
      <c r="H407" s="40">
        <f t="shared" si="21"/>
        <v>2122</v>
      </c>
    </row>
    <row r="408" spans="1:8" ht="16.5" customHeight="1">
      <c r="A408" s="51"/>
      <c r="B408" s="51"/>
      <c r="C408" s="25">
        <v>4280</v>
      </c>
      <c r="D408" s="26" t="s">
        <v>74</v>
      </c>
      <c r="E408" s="40">
        <v>1030</v>
      </c>
      <c r="F408" s="40"/>
      <c r="G408" s="40"/>
      <c r="H408" s="40">
        <f t="shared" si="21"/>
        <v>1030</v>
      </c>
    </row>
    <row r="409" spans="1:8" ht="16.5" customHeight="1">
      <c r="A409" s="51"/>
      <c r="B409" s="51"/>
      <c r="C409" s="25">
        <v>4300</v>
      </c>
      <c r="D409" s="64" t="s">
        <v>28</v>
      </c>
      <c r="E409" s="40">
        <v>7210</v>
      </c>
      <c r="F409" s="40"/>
      <c r="G409" s="40"/>
      <c r="H409" s="40">
        <f t="shared" si="21"/>
        <v>7210</v>
      </c>
    </row>
    <row r="410" spans="1:8" ht="12.75" customHeight="1" hidden="1">
      <c r="A410" s="51"/>
      <c r="B410" s="51"/>
      <c r="C410" s="25"/>
      <c r="D410" s="64"/>
      <c r="E410" s="40"/>
      <c r="F410" s="40"/>
      <c r="G410" s="40"/>
      <c r="H410" s="40">
        <f t="shared" si="21"/>
        <v>0</v>
      </c>
    </row>
    <row r="411" spans="1:8" ht="12.75" customHeight="1" hidden="1">
      <c r="A411" s="51"/>
      <c r="B411" s="51"/>
      <c r="C411" s="25"/>
      <c r="D411" s="64"/>
      <c r="E411" s="40"/>
      <c r="F411" s="40"/>
      <c r="G411" s="40"/>
      <c r="H411" s="40">
        <f t="shared" si="21"/>
        <v>0</v>
      </c>
    </row>
    <row r="412" spans="1:8" ht="16.5" customHeight="1">
      <c r="A412" s="51"/>
      <c r="B412" s="51"/>
      <c r="C412" s="25">
        <v>4350</v>
      </c>
      <c r="D412" s="64" t="s">
        <v>75</v>
      </c>
      <c r="E412" s="40">
        <v>1030</v>
      </c>
      <c r="F412" s="40"/>
      <c r="G412" s="40"/>
      <c r="H412" s="40">
        <f t="shared" si="21"/>
        <v>1030</v>
      </c>
    </row>
    <row r="413" spans="1:8" ht="16.5" customHeight="1">
      <c r="A413" s="51"/>
      <c r="B413" s="51"/>
      <c r="C413" s="25">
        <v>4370</v>
      </c>
      <c r="D413" s="26" t="s">
        <v>77</v>
      </c>
      <c r="E413" s="40">
        <v>2060</v>
      </c>
      <c r="F413" s="40"/>
      <c r="G413" s="40"/>
      <c r="H413" s="40">
        <f t="shared" si="21"/>
        <v>2060</v>
      </c>
    </row>
    <row r="414" spans="1:8" ht="16.5" customHeight="1">
      <c r="A414" s="51"/>
      <c r="B414" s="51"/>
      <c r="C414" s="25">
        <v>4410</v>
      </c>
      <c r="D414" s="64" t="s">
        <v>29</v>
      </c>
      <c r="E414" s="40">
        <v>11691</v>
      </c>
      <c r="F414" s="40"/>
      <c r="G414" s="40"/>
      <c r="H414" s="40">
        <f t="shared" si="21"/>
        <v>11691</v>
      </c>
    </row>
    <row r="415" spans="1:8" ht="16.5" customHeight="1">
      <c r="A415" s="51"/>
      <c r="B415" s="51"/>
      <c r="C415" s="25">
        <v>4430</v>
      </c>
      <c r="D415" s="64" t="s">
        <v>30</v>
      </c>
      <c r="E415" s="40">
        <v>210</v>
      </c>
      <c r="F415" s="40"/>
      <c r="G415" s="40"/>
      <c r="H415" s="40">
        <f t="shared" si="21"/>
        <v>210</v>
      </c>
    </row>
    <row r="416" spans="1:8" ht="16.5" customHeight="1">
      <c r="A416" s="51"/>
      <c r="B416" s="51"/>
      <c r="C416" s="25">
        <v>4440</v>
      </c>
      <c r="D416" s="26" t="s">
        <v>80</v>
      </c>
      <c r="E416" s="40">
        <v>11492</v>
      </c>
      <c r="F416" s="40"/>
      <c r="G416" s="40"/>
      <c r="H416" s="40">
        <f t="shared" si="21"/>
        <v>11492</v>
      </c>
    </row>
    <row r="417" spans="1:8" ht="16.5" customHeight="1">
      <c r="A417" s="51"/>
      <c r="B417" s="51"/>
      <c r="C417" s="25">
        <v>4700</v>
      </c>
      <c r="D417" s="26" t="s">
        <v>81</v>
      </c>
      <c r="E417" s="40">
        <v>620</v>
      </c>
      <c r="F417" s="40"/>
      <c r="G417" s="40"/>
      <c r="H417" s="40">
        <f t="shared" si="21"/>
        <v>620</v>
      </c>
    </row>
    <row r="418" spans="1:8" ht="24.75" customHeight="1">
      <c r="A418" s="50"/>
      <c r="B418" s="50"/>
      <c r="C418" s="25">
        <v>4740</v>
      </c>
      <c r="D418" s="26" t="s">
        <v>101</v>
      </c>
      <c r="E418" s="40">
        <v>1030</v>
      </c>
      <c r="F418" s="40"/>
      <c r="G418" s="40"/>
      <c r="H418" s="40">
        <f t="shared" si="21"/>
        <v>1030</v>
      </c>
    </row>
    <row r="419" spans="1:8" ht="16.5" customHeight="1">
      <c r="A419" s="51"/>
      <c r="B419" s="51"/>
      <c r="C419" s="25">
        <v>4750</v>
      </c>
      <c r="D419" s="26" t="s">
        <v>32</v>
      </c>
      <c r="E419" s="40">
        <v>1030</v>
      </c>
      <c r="F419" s="40"/>
      <c r="G419" s="40"/>
      <c r="H419" s="40">
        <f t="shared" si="21"/>
        <v>1030</v>
      </c>
    </row>
    <row r="420" spans="1:8" s="42" customFormat="1" ht="16.5" customHeight="1">
      <c r="A420" s="50"/>
      <c r="B420" s="50">
        <v>85278</v>
      </c>
      <c r="C420" s="22"/>
      <c r="D420" s="55" t="s">
        <v>148</v>
      </c>
      <c r="E420" s="49">
        <f>E421</f>
        <v>0</v>
      </c>
      <c r="F420" s="49">
        <f>F421</f>
        <v>0</v>
      </c>
      <c r="G420" s="49">
        <f>G421</f>
        <v>0</v>
      </c>
      <c r="H420" s="49">
        <f>H421</f>
        <v>0</v>
      </c>
    </row>
    <row r="421" spans="1:8" ht="16.5" customHeight="1">
      <c r="A421" s="51"/>
      <c r="B421" s="51"/>
      <c r="C421" s="25">
        <v>3110</v>
      </c>
      <c r="D421" s="26" t="s">
        <v>142</v>
      </c>
      <c r="E421" s="40">
        <f>F421+G421</f>
        <v>0</v>
      </c>
      <c r="F421" s="40"/>
      <c r="G421" s="40"/>
      <c r="H421" s="40">
        <f>E421+F421-G421</f>
        <v>0</v>
      </c>
    </row>
    <row r="422" spans="1:8" s="42" customFormat="1" ht="16.5" customHeight="1">
      <c r="A422" s="50"/>
      <c r="B422" s="50">
        <v>85295</v>
      </c>
      <c r="C422" s="22"/>
      <c r="D422" s="23" t="s">
        <v>36</v>
      </c>
      <c r="E422" s="49">
        <f>SUM(E425:E436)</f>
        <v>734691</v>
      </c>
      <c r="F422" s="49">
        <f>SUM(F425:F436)</f>
        <v>0</v>
      </c>
      <c r="G422" s="49">
        <f>SUM(G425:G436)</f>
        <v>0</v>
      </c>
      <c r="H422" s="49">
        <f>SUM(H425:H436)</f>
        <v>734691</v>
      </c>
    </row>
    <row r="423" spans="1:8" ht="12.75" customHeight="1" hidden="1">
      <c r="A423" s="50"/>
      <c r="B423" s="50"/>
      <c r="C423" s="25"/>
      <c r="D423" s="31"/>
      <c r="E423" s="40"/>
      <c r="F423" s="40"/>
      <c r="G423" s="40"/>
      <c r="H423" s="40"/>
    </row>
    <row r="424" spans="1:8" ht="12.75" customHeight="1" hidden="1">
      <c r="A424" s="50"/>
      <c r="B424" s="50"/>
      <c r="C424" s="22"/>
      <c r="D424" s="72"/>
      <c r="E424" s="49"/>
      <c r="F424" s="40"/>
      <c r="G424" s="40"/>
      <c r="H424" s="40"/>
    </row>
    <row r="425" spans="1:8" ht="16.5" customHeight="1">
      <c r="A425" s="51"/>
      <c r="B425" s="51"/>
      <c r="C425" s="25">
        <v>3110</v>
      </c>
      <c r="D425" s="26" t="s">
        <v>142</v>
      </c>
      <c r="E425" s="40">
        <v>470535</v>
      </c>
      <c r="F425" s="40"/>
      <c r="G425" s="40"/>
      <c r="H425" s="40">
        <f>E425+F425-G425</f>
        <v>470535</v>
      </c>
    </row>
    <row r="426" spans="1:8" ht="12.75" customHeight="1" hidden="1">
      <c r="A426" s="51"/>
      <c r="B426" s="51"/>
      <c r="C426" s="25"/>
      <c r="D426" s="26"/>
      <c r="E426" s="40"/>
      <c r="F426" s="40"/>
      <c r="G426" s="40"/>
      <c r="H426" s="40">
        <f aca="true" t="shared" si="22" ref="H426:H436">E426+F426-G426</f>
        <v>0</v>
      </c>
    </row>
    <row r="427" spans="1:8" ht="12.75" customHeight="1" hidden="1">
      <c r="A427" s="51"/>
      <c r="B427" s="51"/>
      <c r="C427" s="25"/>
      <c r="D427" s="26"/>
      <c r="E427" s="40"/>
      <c r="F427" s="40"/>
      <c r="G427" s="40"/>
      <c r="H427" s="40">
        <f t="shared" si="22"/>
        <v>0</v>
      </c>
    </row>
    <row r="428" spans="1:8" ht="16.5" customHeight="1">
      <c r="A428" s="51"/>
      <c r="B428" s="51"/>
      <c r="C428" s="25">
        <v>4113</v>
      </c>
      <c r="D428" s="64" t="s">
        <v>65</v>
      </c>
      <c r="E428" s="40">
        <v>6291</v>
      </c>
      <c r="F428" s="40"/>
      <c r="G428" s="40"/>
      <c r="H428" s="40">
        <f t="shared" si="22"/>
        <v>6291</v>
      </c>
    </row>
    <row r="429" spans="1:8" ht="16.5" customHeight="1">
      <c r="A429" s="51"/>
      <c r="B429" s="51"/>
      <c r="C429" s="25">
        <v>4123</v>
      </c>
      <c r="D429" s="64" t="s">
        <v>25</v>
      </c>
      <c r="E429" s="40">
        <v>997</v>
      </c>
      <c r="F429" s="40"/>
      <c r="G429" s="40"/>
      <c r="H429" s="40">
        <f t="shared" si="22"/>
        <v>997</v>
      </c>
    </row>
    <row r="430" spans="1:8" ht="16.5" customHeight="1">
      <c r="A430" s="51"/>
      <c r="B430" s="51"/>
      <c r="C430" s="25">
        <v>4173</v>
      </c>
      <c r="D430" s="26" t="s">
        <v>26</v>
      </c>
      <c r="E430" s="40">
        <v>41166</v>
      </c>
      <c r="F430" s="40"/>
      <c r="G430" s="40"/>
      <c r="H430" s="40">
        <f t="shared" si="22"/>
        <v>41166</v>
      </c>
    </row>
    <row r="431" spans="1:8" ht="16.5" customHeight="1">
      <c r="A431" s="51"/>
      <c r="B431" s="51"/>
      <c r="C431" s="25">
        <v>4213</v>
      </c>
      <c r="D431" s="64" t="s">
        <v>27</v>
      </c>
      <c r="E431" s="40">
        <v>42266</v>
      </c>
      <c r="F431" s="40"/>
      <c r="G431" s="40"/>
      <c r="H431" s="40">
        <f t="shared" si="22"/>
        <v>42266</v>
      </c>
    </row>
    <row r="432" spans="1:8" ht="16.5" customHeight="1">
      <c r="A432" s="51"/>
      <c r="B432" s="51"/>
      <c r="C432" s="25">
        <v>4280</v>
      </c>
      <c r="D432" s="26" t="s">
        <v>74</v>
      </c>
      <c r="E432" s="40">
        <f>F432+G432</f>
        <v>0</v>
      </c>
      <c r="F432" s="40"/>
      <c r="G432" s="40"/>
      <c r="H432" s="40">
        <f t="shared" si="22"/>
        <v>0</v>
      </c>
    </row>
    <row r="433" spans="1:8" ht="16.5" customHeight="1">
      <c r="A433" s="51"/>
      <c r="B433" s="51"/>
      <c r="C433" s="25">
        <v>4303</v>
      </c>
      <c r="D433" s="64" t="s">
        <v>28</v>
      </c>
      <c r="E433" s="40">
        <v>164839</v>
      </c>
      <c r="F433" s="40"/>
      <c r="G433" s="40"/>
      <c r="H433" s="40">
        <f t="shared" si="22"/>
        <v>164839</v>
      </c>
    </row>
    <row r="434" spans="1:8" ht="16.5" customHeight="1">
      <c r="A434" s="51"/>
      <c r="B434" s="51"/>
      <c r="C434" s="25">
        <v>4413</v>
      </c>
      <c r="D434" s="26" t="s">
        <v>29</v>
      </c>
      <c r="E434" s="40">
        <f>F434+G434</f>
        <v>0</v>
      </c>
      <c r="F434" s="40"/>
      <c r="G434" s="40"/>
      <c r="H434" s="40">
        <f t="shared" si="22"/>
        <v>0</v>
      </c>
    </row>
    <row r="435" spans="1:8" ht="27.75" customHeight="1">
      <c r="A435" s="51"/>
      <c r="B435" s="51"/>
      <c r="C435" s="25">
        <v>4743</v>
      </c>
      <c r="D435" s="26" t="s">
        <v>101</v>
      </c>
      <c r="E435" s="40">
        <v>1943</v>
      </c>
      <c r="F435" s="40"/>
      <c r="G435" s="40"/>
      <c r="H435" s="40">
        <f t="shared" si="22"/>
        <v>1943</v>
      </c>
    </row>
    <row r="436" spans="1:8" ht="16.5" customHeight="1">
      <c r="A436" s="51"/>
      <c r="B436" s="51"/>
      <c r="C436" s="25">
        <v>4753</v>
      </c>
      <c r="D436" s="26" t="s">
        <v>32</v>
      </c>
      <c r="E436" s="40">
        <v>6654</v>
      </c>
      <c r="F436" s="40"/>
      <c r="G436" s="40"/>
      <c r="H436" s="40">
        <f t="shared" si="22"/>
        <v>6654</v>
      </c>
    </row>
    <row r="437" spans="1:8" s="42" customFormat="1" ht="16.5" customHeight="1">
      <c r="A437" s="52">
        <v>853</v>
      </c>
      <c r="B437" s="52"/>
      <c r="C437" s="17"/>
      <c r="D437" s="19" t="s">
        <v>149</v>
      </c>
      <c r="E437" s="68">
        <f>E438</f>
        <v>207870</v>
      </c>
      <c r="F437" s="68">
        <f>F438</f>
        <v>0</v>
      </c>
      <c r="G437" s="68">
        <f>G438</f>
        <v>0</v>
      </c>
      <c r="H437" s="68">
        <f>H438</f>
        <v>207870</v>
      </c>
    </row>
    <row r="438" spans="1:8" s="42" customFormat="1" ht="16.5" customHeight="1">
      <c r="A438" s="56"/>
      <c r="B438" s="56">
        <v>85395</v>
      </c>
      <c r="C438" s="57"/>
      <c r="D438" s="58" t="s">
        <v>36</v>
      </c>
      <c r="E438" s="69">
        <f>SUM(E439:E456)</f>
        <v>207870</v>
      </c>
      <c r="F438" s="69">
        <f>SUM(F439:F456)</f>
        <v>0</v>
      </c>
      <c r="G438" s="69">
        <f>SUM(G439:G456)</f>
        <v>0</v>
      </c>
      <c r="H438" s="69">
        <f>SUM(H439:H456)</f>
        <v>207870</v>
      </c>
    </row>
    <row r="439" spans="1:8" ht="16.5" customHeight="1">
      <c r="A439" s="51"/>
      <c r="B439" s="51"/>
      <c r="C439" s="25">
        <v>4018</v>
      </c>
      <c r="D439" s="26" t="s">
        <v>23</v>
      </c>
      <c r="E439" s="40">
        <v>63920</v>
      </c>
      <c r="F439" s="40"/>
      <c r="G439" s="40"/>
      <c r="H439" s="40">
        <f>E439+F439-G439</f>
        <v>63920</v>
      </c>
    </row>
    <row r="440" spans="1:8" ht="16.5" customHeight="1">
      <c r="A440" s="51"/>
      <c r="B440" s="51"/>
      <c r="C440" s="25">
        <v>4019</v>
      </c>
      <c r="D440" s="26" t="s">
        <v>23</v>
      </c>
      <c r="E440" s="40">
        <v>3009</v>
      </c>
      <c r="F440" s="40"/>
      <c r="G440" s="40"/>
      <c r="H440" s="40">
        <f aca="true" t="shared" si="23" ref="H440:H457">E440+F440-G440</f>
        <v>3009</v>
      </c>
    </row>
    <row r="441" spans="1:8" ht="16.5" customHeight="1">
      <c r="A441" s="51"/>
      <c r="B441" s="51"/>
      <c r="C441" s="25">
        <v>4118</v>
      </c>
      <c r="D441" s="64" t="s">
        <v>65</v>
      </c>
      <c r="E441" s="40">
        <v>11923</v>
      </c>
      <c r="F441" s="40"/>
      <c r="G441" s="40"/>
      <c r="H441" s="40">
        <f t="shared" si="23"/>
        <v>11923</v>
      </c>
    </row>
    <row r="442" spans="1:8" ht="16.5" customHeight="1">
      <c r="A442" s="51"/>
      <c r="B442" s="51"/>
      <c r="C442" s="25">
        <v>4119</v>
      </c>
      <c r="D442" s="64" t="s">
        <v>65</v>
      </c>
      <c r="E442" s="40">
        <v>561</v>
      </c>
      <c r="F442" s="40"/>
      <c r="G442" s="40"/>
      <c r="H442" s="40">
        <f t="shared" si="23"/>
        <v>561</v>
      </c>
    </row>
    <row r="443" spans="1:8" ht="16.5" customHeight="1">
      <c r="A443" s="51"/>
      <c r="B443" s="51"/>
      <c r="C443" s="25">
        <v>4128</v>
      </c>
      <c r="D443" s="64" t="s">
        <v>25</v>
      </c>
      <c r="E443" s="40">
        <v>1818</v>
      </c>
      <c r="F443" s="40"/>
      <c r="G443" s="40"/>
      <c r="H443" s="40">
        <f t="shared" si="23"/>
        <v>1818</v>
      </c>
    </row>
    <row r="444" spans="1:8" ht="16.5" customHeight="1">
      <c r="A444" s="51"/>
      <c r="B444" s="51"/>
      <c r="C444" s="25">
        <v>4129</v>
      </c>
      <c r="D444" s="64" t="s">
        <v>25</v>
      </c>
      <c r="E444" s="40">
        <v>86</v>
      </c>
      <c r="F444" s="40"/>
      <c r="G444" s="40"/>
      <c r="H444" s="40">
        <f t="shared" si="23"/>
        <v>86</v>
      </c>
    </row>
    <row r="445" spans="1:8" ht="16.5" customHeight="1">
      <c r="A445" s="51"/>
      <c r="B445" s="51"/>
      <c r="C445" s="25">
        <v>4178</v>
      </c>
      <c r="D445" s="26" t="s">
        <v>26</v>
      </c>
      <c r="E445" s="40">
        <v>16343</v>
      </c>
      <c r="F445" s="40"/>
      <c r="G445" s="40"/>
      <c r="H445" s="40">
        <f t="shared" si="23"/>
        <v>16343</v>
      </c>
    </row>
    <row r="446" spans="1:8" ht="16.5" customHeight="1">
      <c r="A446" s="51"/>
      <c r="B446" s="51"/>
      <c r="C446" s="25">
        <v>4179</v>
      </c>
      <c r="D446" s="26" t="s">
        <v>26</v>
      </c>
      <c r="E446" s="40">
        <v>769</v>
      </c>
      <c r="F446" s="40"/>
      <c r="G446" s="40"/>
      <c r="H446" s="40">
        <f t="shared" si="23"/>
        <v>769</v>
      </c>
    </row>
    <row r="447" spans="1:8" ht="16.5" customHeight="1">
      <c r="A447" s="51"/>
      <c r="B447" s="51"/>
      <c r="C447" s="25">
        <v>4218</v>
      </c>
      <c r="D447" s="64" t="s">
        <v>27</v>
      </c>
      <c r="E447" s="40">
        <v>6430</v>
      </c>
      <c r="F447" s="40"/>
      <c r="G447" s="40"/>
      <c r="H447" s="40">
        <f t="shared" si="23"/>
        <v>6430</v>
      </c>
    </row>
    <row r="448" spans="1:8" ht="16.5" customHeight="1">
      <c r="A448" s="51"/>
      <c r="B448" s="51"/>
      <c r="C448" s="25">
        <v>4219</v>
      </c>
      <c r="D448" s="64" t="s">
        <v>27</v>
      </c>
      <c r="E448" s="40">
        <v>302</v>
      </c>
      <c r="F448" s="40"/>
      <c r="G448" s="40"/>
      <c r="H448" s="40">
        <f t="shared" si="23"/>
        <v>302</v>
      </c>
    </row>
    <row r="449" spans="1:8" ht="29.25" customHeight="1">
      <c r="A449" s="51"/>
      <c r="B449" s="51"/>
      <c r="C449" s="25" t="s">
        <v>150</v>
      </c>
      <c r="D449" s="26" t="s">
        <v>151</v>
      </c>
      <c r="E449" s="40">
        <v>2901</v>
      </c>
      <c r="F449" s="40"/>
      <c r="G449" s="40"/>
      <c r="H449" s="40">
        <f>E449+F449-G449</f>
        <v>2901</v>
      </c>
    </row>
    <row r="450" spans="1:8" ht="27.75" customHeight="1">
      <c r="A450" s="51"/>
      <c r="B450" s="51"/>
      <c r="C450" s="25" t="s">
        <v>152</v>
      </c>
      <c r="D450" s="26" t="s">
        <v>151</v>
      </c>
      <c r="E450" s="40">
        <v>136</v>
      </c>
      <c r="F450" s="40"/>
      <c r="G450" s="40"/>
      <c r="H450" s="40">
        <f>E450+F450-G450</f>
        <v>136</v>
      </c>
    </row>
    <row r="451" spans="1:8" ht="16.5" customHeight="1">
      <c r="A451" s="51"/>
      <c r="B451" s="51"/>
      <c r="C451" s="25" t="s">
        <v>153</v>
      </c>
      <c r="D451" s="64" t="s">
        <v>28</v>
      </c>
      <c r="E451" s="40">
        <v>95171</v>
      </c>
      <c r="F451" s="40"/>
      <c r="G451" s="40"/>
      <c r="H451" s="40">
        <f t="shared" si="23"/>
        <v>95171</v>
      </c>
    </row>
    <row r="452" spans="1:8" ht="16.5" customHeight="1">
      <c r="A452" s="51"/>
      <c r="B452" s="51"/>
      <c r="C452" s="25">
        <v>4309</v>
      </c>
      <c r="D452" s="64" t="s">
        <v>28</v>
      </c>
      <c r="E452" s="40">
        <v>4478</v>
      </c>
      <c r="F452" s="40"/>
      <c r="G452" s="40"/>
      <c r="H452" s="40">
        <f t="shared" si="23"/>
        <v>4478</v>
      </c>
    </row>
    <row r="453" spans="1:8" ht="12.75" customHeight="1" hidden="1">
      <c r="A453" s="51"/>
      <c r="B453" s="51"/>
      <c r="C453" s="25"/>
      <c r="D453" s="26"/>
      <c r="E453" s="40"/>
      <c r="F453" s="40"/>
      <c r="G453" s="40"/>
      <c r="H453" s="40">
        <f t="shared" si="23"/>
        <v>0</v>
      </c>
    </row>
    <row r="454" spans="1:8" ht="12.75" customHeight="1" hidden="1">
      <c r="A454" s="51"/>
      <c r="B454" s="51"/>
      <c r="C454" s="25"/>
      <c r="D454" s="26"/>
      <c r="E454" s="40"/>
      <c r="F454" s="40"/>
      <c r="G454" s="40"/>
      <c r="H454" s="40">
        <f t="shared" si="23"/>
        <v>0</v>
      </c>
    </row>
    <row r="455" spans="1:8" ht="16.5" customHeight="1">
      <c r="A455" s="51"/>
      <c r="B455" s="51"/>
      <c r="C455" s="25">
        <v>4758</v>
      </c>
      <c r="D455" s="26" t="s">
        <v>32</v>
      </c>
      <c r="E455" s="40">
        <v>22</v>
      </c>
      <c r="F455" s="40"/>
      <c r="G455" s="40"/>
      <c r="H455" s="40">
        <f t="shared" si="23"/>
        <v>22</v>
      </c>
    </row>
    <row r="456" spans="1:8" ht="16.5" customHeight="1">
      <c r="A456" s="51"/>
      <c r="B456" s="51"/>
      <c r="C456" s="25">
        <v>4759</v>
      </c>
      <c r="D456" s="26" t="s">
        <v>32</v>
      </c>
      <c r="E456" s="40">
        <v>1</v>
      </c>
      <c r="F456" s="40"/>
      <c r="G456" s="40"/>
      <c r="H456" s="40">
        <f t="shared" si="23"/>
        <v>1</v>
      </c>
    </row>
    <row r="457" spans="1:8" ht="12.75" customHeight="1" hidden="1">
      <c r="A457" s="51"/>
      <c r="B457" s="51"/>
      <c r="C457" s="25"/>
      <c r="D457" s="26"/>
      <c r="E457" s="40"/>
      <c r="F457" s="40"/>
      <c r="G457" s="40"/>
      <c r="H457" s="40">
        <f t="shared" si="23"/>
        <v>0</v>
      </c>
    </row>
    <row r="458" spans="1:8" s="42" customFormat="1" ht="16.5" customHeight="1">
      <c r="A458" s="52">
        <v>854</v>
      </c>
      <c r="B458" s="52"/>
      <c r="C458" s="17"/>
      <c r="D458" s="19" t="s">
        <v>154</v>
      </c>
      <c r="E458" s="68">
        <f>E459+E496+E485</f>
        <v>430817</v>
      </c>
      <c r="F458" s="68">
        <f>F459+F496+F485</f>
        <v>0</v>
      </c>
      <c r="G458" s="68">
        <f>G459+G496+G485</f>
        <v>0</v>
      </c>
      <c r="H458" s="68">
        <f>H459+H496+H485</f>
        <v>430817</v>
      </c>
    </row>
    <row r="459" spans="1:8" s="42" customFormat="1" ht="16.5" customHeight="1">
      <c r="A459" s="50"/>
      <c r="B459" s="50">
        <v>85401</v>
      </c>
      <c r="C459" s="22"/>
      <c r="D459" s="23" t="s">
        <v>155</v>
      </c>
      <c r="E459" s="49">
        <f>E460+E461+E462+E463+E464+E465+E466+E468+E469+E470+E471+E472+E467</f>
        <v>154772</v>
      </c>
      <c r="F459" s="49">
        <f>F460+F461+F462+F463+F464+F465+F466+F468+F469+F470+F471+F472+F467</f>
        <v>0</v>
      </c>
      <c r="G459" s="49">
        <f>G460+G461+G462+G463+G464+G465+G466+G468+G469+G470+G471+G472+G467</f>
        <v>0</v>
      </c>
      <c r="H459" s="49">
        <f>H460+H461+H462+H463+H464+H465+H466+H468+H469+H470+H471+H472+H467</f>
        <v>154772</v>
      </c>
    </row>
    <row r="460" spans="1:8" ht="16.5" customHeight="1">
      <c r="A460" s="51"/>
      <c r="B460" s="51"/>
      <c r="C460" s="25">
        <v>3020</v>
      </c>
      <c r="D460" s="26" t="s">
        <v>72</v>
      </c>
      <c r="E460" s="40">
        <v>11290</v>
      </c>
      <c r="F460" s="40"/>
      <c r="G460" s="40"/>
      <c r="H460" s="40">
        <f>E460+F460-G460</f>
        <v>11290</v>
      </c>
    </row>
    <row r="461" spans="1:8" ht="16.5" customHeight="1">
      <c r="A461" s="51"/>
      <c r="B461" s="51"/>
      <c r="C461" s="25">
        <v>4010</v>
      </c>
      <c r="D461" s="26" t="s">
        <v>23</v>
      </c>
      <c r="E461" s="40">
        <v>100892</v>
      </c>
      <c r="F461" s="40"/>
      <c r="G461" s="40"/>
      <c r="H461" s="40">
        <f aca="true" t="shared" si="24" ref="H461:H472">E461+F461-G461</f>
        <v>100892</v>
      </c>
    </row>
    <row r="462" spans="1:8" ht="16.5" customHeight="1">
      <c r="A462" s="51"/>
      <c r="B462" s="51"/>
      <c r="C462" s="25">
        <v>4040</v>
      </c>
      <c r="D462" s="26" t="s">
        <v>64</v>
      </c>
      <c r="E462" s="40">
        <v>6257</v>
      </c>
      <c r="F462" s="40"/>
      <c r="G462" s="40"/>
      <c r="H462" s="40">
        <f t="shared" si="24"/>
        <v>6257</v>
      </c>
    </row>
    <row r="463" spans="1:8" ht="16.5" customHeight="1">
      <c r="A463" s="51"/>
      <c r="B463" s="51"/>
      <c r="C463" s="25">
        <v>4110</v>
      </c>
      <c r="D463" s="26" t="s">
        <v>65</v>
      </c>
      <c r="E463" s="40">
        <v>18311</v>
      </c>
      <c r="F463" s="40"/>
      <c r="G463" s="40"/>
      <c r="H463" s="40">
        <f t="shared" si="24"/>
        <v>18311</v>
      </c>
    </row>
    <row r="464" spans="1:8" ht="16.5" customHeight="1">
      <c r="A464" s="51"/>
      <c r="B464" s="51"/>
      <c r="C464" s="25">
        <v>4120</v>
      </c>
      <c r="D464" s="26" t="s">
        <v>25</v>
      </c>
      <c r="E464" s="40">
        <v>2902</v>
      </c>
      <c r="F464" s="40"/>
      <c r="G464" s="40"/>
      <c r="H464" s="40">
        <f t="shared" si="24"/>
        <v>2902</v>
      </c>
    </row>
    <row r="465" spans="1:8" ht="16.5" customHeight="1">
      <c r="A465" s="51"/>
      <c r="B465" s="51"/>
      <c r="C465" s="25">
        <v>4210</v>
      </c>
      <c r="D465" s="26" t="s">
        <v>27</v>
      </c>
      <c r="E465" s="40">
        <v>2500</v>
      </c>
      <c r="F465" s="40"/>
      <c r="G465" s="40"/>
      <c r="H465" s="40">
        <f t="shared" si="24"/>
        <v>2500</v>
      </c>
    </row>
    <row r="466" spans="1:8" ht="16.5" customHeight="1">
      <c r="A466" s="51"/>
      <c r="B466" s="51"/>
      <c r="C466" s="25">
        <v>4240</v>
      </c>
      <c r="D466" s="26" t="s">
        <v>119</v>
      </c>
      <c r="E466" s="40">
        <v>3000</v>
      </c>
      <c r="F466" s="40"/>
      <c r="G466" s="40"/>
      <c r="H466" s="40">
        <f t="shared" si="24"/>
        <v>3000</v>
      </c>
    </row>
    <row r="467" spans="1:8" ht="12.75" customHeight="1" hidden="1">
      <c r="A467" s="51"/>
      <c r="B467" s="51"/>
      <c r="C467" s="25"/>
      <c r="D467" s="26"/>
      <c r="E467" s="40"/>
      <c r="F467" s="40"/>
      <c r="G467" s="40"/>
      <c r="H467" s="40">
        <f t="shared" si="24"/>
        <v>0</v>
      </c>
    </row>
    <row r="468" spans="1:8" ht="16.5" customHeight="1">
      <c r="A468" s="51"/>
      <c r="B468" s="51"/>
      <c r="C468" s="25">
        <v>4270</v>
      </c>
      <c r="D468" s="26" t="s">
        <v>42</v>
      </c>
      <c r="E468" s="40">
        <v>900</v>
      </c>
      <c r="F468" s="40"/>
      <c r="G468" s="40"/>
      <c r="H468" s="40">
        <f t="shared" si="24"/>
        <v>900</v>
      </c>
    </row>
    <row r="469" spans="1:8" ht="16.5" customHeight="1">
      <c r="A469" s="51"/>
      <c r="B469" s="51"/>
      <c r="C469" s="25">
        <v>4300</v>
      </c>
      <c r="D469" s="26" t="s">
        <v>28</v>
      </c>
      <c r="E469" s="40">
        <v>500</v>
      </c>
      <c r="F469" s="40"/>
      <c r="G469" s="40"/>
      <c r="H469" s="40">
        <f t="shared" si="24"/>
        <v>500</v>
      </c>
    </row>
    <row r="470" spans="1:8" ht="16.5" customHeight="1">
      <c r="A470" s="51"/>
      <c r="B470" s="51"/>
      <c r="C470" s="25">
        <v>4410</v>
      </c>
      <c r="D470" s="26" t="s">
        <v>29</v>
      </c>
      <c r="E470" s="40">
        <v>300</v>
      </c>
      <c r="F470" s="40"/>
      <c r="G470" s="40"/>
      <c r="H470" s="40">
        <f t="shared" si="24"/>
        <v>300</v>
      </c>
    </row>
    <row r="471" spans="1:8" ht="16.5" customHeight="1">
      <c r="A471" s="51"/>
      <c r="B471" s="51"/>
      <c r="C471" s="25">
        <v>4440</v>
      </c>
      <c r="D471" s="26" t="s">
        <v>121</v>
      </c>
      <c r="E471" s="40">
        <v>7320</v>
      </c>
      <c r="F471" s="40"/>
      <c r="G471" s="40"/>
      <c r="H471" s="40">
        <f t="shared" si="24"/>
        <v>7320</v>
      </c>
    </row>
    <row r="472" spans="1:8" ht="16.5" customHeight="1">
      <c r="A472" s="51"/>
      <c r="B472" s="51"/>
      <c r="C472" s="25">
        <v>4700</v>
      </c>
      <c r="D472" s="26" t="s">
        <v>81</v>
      </c>
      <c r="E472" s="40">
        <v>600</v>
      </c>
      <c r="F472" s="40"/>
      <c r="G472" s="40"/>
      <c r="H472" s="40">
        <f t="shared" si="24"/>
        <v>600</v>
      </c>
    </row>
    <row r="473" spans="1:8" ht="12.75" customHeight="1" hidden="1">
      <c r="A473" s="51"/>
      <c r="B473" s="50"/>
      <c r="C473" s="22"/>
      <c r="D473" s="55"/>
      <c r="E473" s="49"/>
      <c r="F473" s="40"/>
      <c r="G473" s="40"/>
      <c r="H473" s="40"/>
    </row>
    <row r="474" spans="1:8" ht="12.75" customHeight="1" hidden="1">
      <c r="A474" s="51"/>
      <c r="B474" s="51"/>
      <c r="C474" s="25"/>
      <c r="D474" s="26"/>
      <c r="E474" s="40"/>
      <c r="F474" s="40"/>
      <c r="G474" s="40"/>
      <c r="H474" s="40"/>
    </row>
    <row r="475" spans="1:8" ht="12.75" customHeight="1" hidden="1">
      <c r="A475" s="51"/>
      <c r="B475" s="51"/>
      <c r="C475" s="25"/>
      <c r="D475" s="26"/>
      <c r="E475" s="40"/>
      <c r="F475" s="40"/>
      <c r="G475" s="40"/>
      <c r="H475" s="40"/>
    </row>
    <row r="476" spans="1:8" ht="12.75" customHeight="1" hidden="1">
      <c r="A476" s="51"/>
      <c r="B476" s="51"/>
      <c r="C476" s="25"/>
      <c r="D476" s="26"/>
      <c r="E476" s="40"/>
      <c r="F476" s="40"/>
      <c r="G476" s="40"/>
      <c r="H476" s="40"/>
    </row>
    <row r="477" spans="1:8" ht="12.75" customHeight="1" hidden="1">
      <c r="A477" s="51"/>
      <c r="B477" s="51"/>
      <c r="C477" s="25"/>
      <c r="D477" s="26"/>
      <c r="E477" s="40"/>
      <c r="F477" s="40"/>
      <c r="G477" s="40"/>
      <c r="H477" s="40"/>
    </row>
    <row r="478" spans="1:8" ht="12.75" customHeight="1" hidden="1">
      <c r="A478" s="51"/>
      <c r="B478" s="51"/>
      <c r="C478" s="25"/>
      <c r="D478" s="26"/>
      <c r="E478" s="40"/>
      <c r="F478" s="40"/>
      <c r="G478" s="40"/>
      <c r="H478" s="40"/>
    </row>
    <row r="479" spans="1:8" ht="12.75" customHeight="1" hidden="1">
      <c r="A479" s="51"/>
      <c r="B479" s="51"/>
      <c r="C479" s="25"/>
      <c r="D479" s="26"/>
      <c r="E479" s="40"/>
      <c r="F479" s="40"/>
      <c r="G479" s="40"/>
      <c r="H479" s="40"/>
    </row>
    <row r="480" spans="1:8" ht="12.75" customHeight="1" hidden="1">
      <c r="A480" s="51"/>
      <c r="B480" s="51"/>
      <c r="C480" s="25"/>
      <c r="D480" s="26"/>
      <c r="E480" s="40"/>
      <c r="F480" s="40"/>
      <c r="G480" s="40"/>
      <c r="H480" s="40"/>
    </row>
    <row r="481" spans="1:8" ht="12.75" customHeight="1" hidden="1">
      <c r="A481" s="51"/>
      <c r="B481" s="51"/>
      <c r="C481" s="25"/>
      <c r="D481" s="26"/>
      <c r="E481" s="40"/>
      <c r="F481" s="40"/>
      <c r="G481" s="40"/>
      <c r="H481" s="40"/>
    </row>
    <row r="482" spans="1:8" ht="12.75" customHeight="1" hidden="1">
      <c r="A482" s="51"/>
      <c r="B482" s="51"/>
      <c r="C482" s="25"/>
      <c r="D482" s="26"/>
      <c r="E482" s="40"/>
      <c r="F482" s="40"/>
      <c r="G482" s="40"/>
      <c r="H482" s="40"/>
    </row>
    <row r="483" spans="1:8" ht="12.75" customHeight="1" hidden="1">
      <c r="A483" s="51"/>
      <c r="B483" s="51"/>
      <c r="C483" s="25"/>
      <c r="D483" s="26"/>
      <c r="E483" s="40"/>
      <c r="F483" s="40"/>
      <c r="G483" s="40"/>
      <c r="H483" s="40"/>
    </row>
    <row r="484" spans="1:8" ht="12.75" customHeight="1" hidden="1">
      <c r="A484" s="51"/>
      <c r="B484" s="51"/>
      <c r="C484" s="25"/>
      <c r="D484" s="26"/>
      <c r="E484" s="40"/>
      <c r="F484" s="40"/>
      <c r="G484" s="40"/>
      <c r="H484" s="40"/>
    </row>
    <row r="485" spans="1:8" s="42" customFormat="1" ht="16.5" customHeight="1">
      <c r="A485" s="50"/>
      <c r="B485" s="50">
        <v>85415</v>
      </c>
      <c r="C485" s="22"/>
      <c r="D485" s="23" t="s">
        <v>156</v>
      </c>
      <c r="E485" s="49">
        <f>E486+E487</f>
        <v>275036</v>
      </c>
      <c r="F485" s="49">
        <f>F486+F487</f>
        <v>0</v>
      </c>
      <c r="G485" s="49">
        <f>G486</f>
        <v>0</v>
      </c>
      <c r="H485" s="49">
        <f>H486+H487</f>
        <v>275036</v>
      </c>
    </row>
    <row r="486" spans="1:8" ht="16.5" customHeight="1">
      <c r="A486" s="51"/>
      <c r="B486" s="51"/>
      <c r="C486" s="25">
        <v>3240</v>
      </c>
      <c r="D486" s="26" t="s">
        <v>157</v>
      </c>
      <c r="E486" s="40">
        <v>229600</v>
      </c>
      <c r="F486" s="40"/>
      <c r="G486" s="40"/>
      <c r="H486" s="40">
        <f>E486+F486-G486</f>
        <v>229600</v>
      </c>
    </row>
    <row r="487" spans="1:8" ht="16.5" customHeight="1">
      <c r="A487" s="51"/>
      <c r="B487" s="51"/>
      <c r="C487" s="25">
        <v>3260</v>
      </c>
      <c r="D487" s="26" t="s">
        <v>158</v>
      </c>
      <c r="E487" s="40">
        <v>45436</v>
      </c>
      <c r="F487" s="40"/>
      <c r="G487" s="40"/>
      <c r="H487" s="40">
        <f aca="true" t="shared" si="25" ref="H487:H495">E487+F487-G487</f>
        <v>45436</v>
      </c>
    </row>
    <row r="488" spans="1:8" ht="12.75" customHeight="1" hidden="1">
      <c r="A488" s="51"/>
      <c r="B488" s="51"/>
      <c r="C488" s="25"/>
      <c r="D488" s="26"/>
      <c r="E488" s="40"/>
      <c r="F488" s="40"/>
      <c r="G488" s="40"/>
      <c r="H488" s="40">
        <f t="shared" si="25"/>
        <v>0</v>
      </c>
    </row>
    <row r="489" spans="1:8" ht="16.5" customHeight="1">
      <c r="A489" s="51"/>
      <c r="B489" s="51"/>
      <c r="C489" s="25">
        <v>4110</v>
      </c>
      <c r="D489" s="26" t="s">
        <v>65</v>
      </c>
      <c r="E489" s="40"/>
      <c r="F489" s="40"/>
      <c r="G489" s="40"/>
      <c r="H489" s="40">
        <f t="shared" si="25"/>
        <v>0</v>
      </c>
    </row>
    <row r="490" spans="1:8" ht="16.5" customHeight="1">
      <c r="A490" s="51"/>
      <c r="B490" s="51"/>
      <c r="C490" s="25">
        <v>4120</v>
      </c>
      <c r="D490" s="26" t="s">
        <v>25</v>
      </c>
      <c r="E490" s="40"/>
      <c r="F490" s="40"/>
      <c r="G490" s="40"/>
      <c r="H490" s="40">
        <f t="shared" si="25"/>
        <v>0</v>
      </c>
    </row>
    <row r="491" spans="1:8" ht="16.5" customHeight="1">
      <c r="A491" s="51"/>
      <c r="B491" s="51"/>
      <c r="C491" s="25">
        <v>4170</v>
      </c>
      <c r="D491" s="26" t="s">
        <v>26</v>
      </c>
      <c r="E491" s="40"/>
      <c r="F491" s="40"/>
      <c r="G491" s="40"/>
      <c r="H491" s="40">
        <f t="shared" si="25"/>
        <v>0</v>
      </c>
    </row>
    <row r="492" spans="1:8" ht="16.5" customHeight="1">
      <c r="A492" s="51"/>
      <c r="B492" s="51"/>
      <c r="C492" s="25">
        <v>4210</v>
      </c>
      <c r="D492" s="26" t="s">
        <v>27</v>
      </c>
      <c r="E492" s="40"/>
      <c r="F492" s="40"/>
      <c r="G492" s="40"/>
      <c r="H492" s="40">
        <f t="shared" si="25"/>
        <v>0</v>
      </c>
    </row>
    <row r="493" spans="1:8" ht="16.5" customHeight="1">
      <c r="A493" s="51"/>
      <c r="B493" s="51"/>
      <c r="C493" s="25">
        <v>4300</v>
      </c>
      <c r="D493" s="26" t="s">
        <v>28</v>
      </c>
      <c r="E493" s="40"/>
      <c r="F493" s="40"/>
      <c r="G493" s="40"/>
      <c r="H493" s="40">
        <f t="shared" si="25"/>
        <v>0</v>
      </c>
    </row>
    <row r="494" spans="1:8" ht="26.25" customHeight="1">
      <c r="A494" s="51"/>
      <c r="B494" s="51"/>
      <c r="C494" s="25">
        <v>4740</v>
      </c>
      <c r="D494" s="26" t="s">
        <v>101</v>
      </c>
      <c r="E494" s="40"/>
      <c r="F494" s="40"/>
      <c r="G494" s="40"/>
      <c r="H494" s="40">
        <f t="shared" si="25"/>
        <v>0</v>
      </c>
    </row>
    <row r="495" spans="1:8" ht="16.5" customHeight="1">
      <c r="A495" s="51"/>
      <c r="B495" s="51"/>
      <c r="C495" s="25">
        <v>4750</v>
      </c>
      <c r="D495" s="26" t="s">
        <v>32</v>
      </c>
      <c r="E495" s="40"/>
      <c r="F495" s="40"/>
      <c r="G495" s="40"/>
      <c r="H495" s="40">
        <f t="shared" si="25"/>
        <v>0</v>
      </c>
    </row>
    <row r="496" spans="1:8" s="42" customFormat="1" ht="16.5" customHeight="1">
      <c r="A496" s="50"/>
      <c r="B496" s="50">
        <v>85446</v>
      </c>
      <c r="C496" s="22"/>
      <c r="D496" s="23" t="s">
        <v>159</v>
      </c>
      <c r="E496" s="49">
        <f>E497</f>
        <v>1009</v>
      </c>
      <c r="F496" s="49">
        <f>F497</f>
        <v>0</v>
      </c>
      <c r="G496" s="49">
        <f>G497</f>
        <v>0</v>
      </c>
      <c r="H496" s="49">
        <f>H497</f>
        <v>1009</v>
      </c>
    </row>
    <row r="497" spans="1:8" ht="16.5" customHeight="1">
      <c r="A497" s="51"/>
      <c r="B497" s="51"/>
      <c r="C497" s="25">
        <v>4300</v>
      </c>
      <c r="D497" s="26" t="s">
        <v>160</v>
      </c>
      <c r="E497" s="40">
        <v>1009</v>
      </c>
      <c r="F497" s="40"/>
      <c r="G497" s="40"/>
      <c r="H497" s="40">
        <f>E497+F497-G497</f>
        <v>1009</v>
      </c>
    </row>
    <row r="498" spans="1:8" s="42" customFormat="1" ht="16.5" customHeight="1">
      <c r="A498" s="52">
        <v>900</v>
      </c>
      <c r="B498" s="52"/>
      <c r="C498" s="17"/>
      <c r="D498" s="19" t="s">
        <v>161</v>
      </c>
      <c r="E498" s="68">
        <f>E499+E505+E510+E515+E522+E520+E503+E513</f>
        <v>248340</v>
      </c>
      <c r="F498" s="68">
        <f>F499+F505+F510+F515+F522+F520+F503+F513</f>
        <v>0</v>
      </c>
      <c r="G498" s="68">
        <f>G499+G505+G510+G515+G522+G520+G503+G513</f>
        <v>0</v>
      </c>
      <c r="H498" s="68">
        <f>H499+H505+H510+H515+H522+H520+H503+H513</f>
        <v>248340</v>
      </c>
    </row>
    <row r="499" spans="1:8" s="42" customFormat="1" ht="12.75" customHeight="1" hidden="1">
      <c r="A499" s="50"/>
      <c r="B499" s="50"/>
      <c r="C499" s="22"/>
      <c r="D499" s="23"/>
      <c r="E499" s="49"/>
      <c r="F499" s="49"/>
      <c r="G499" s="49"/>
      <c r="H499" s="49"/>
    </row>
    <row r="500" spans="1:8" s="42" customFormat="1" ht="12.75" customHeight="1" hidden="1">
      <c r="A500" s="50"/>
      <c r="B500" s="50"/>
      <c r="C500" s="22"/>
      <c r="D500" s="55"/>
      <c r="E500" s="49"/>
      <c r="F500" s="49"/>
      <c r="G500" s="49"/>
      <c r="H500" s="49"/>
    </row>
    <row r="501" spans="1:8" s="42" customFormat="1" ht="12.75" customHeight="1" hidden="1">
      <c r="A501" s="50"/>
      <c r="B501" s="50"/>
      <c r="C501" s="22"/>
      <c r="D501" s="55"/>
      <c r="E501" s="49"/>
      <c r="F501" s="49"/>
      <c r="G501" s="49"/>
      <c r="H501" s="49"/>
    </row>
    <row r="502" spans="1:8" s="42" customFormat="1" ht="12.75" customHeight="1" hidden="1">
      <c r="A502" s="50"/>
      <c r="B502" s="50"/>
      <c r="C502" s="22"/>
      <c r="D502" s="55"/>
      <c r="E502" s="49"/>
      <c r="F502" s="49"/>
      <c r="G502" s="49"/>
      <c r="H502" s="49"/>
    </row>
    <row r="503" spans="1:8" s="42" customFormat="1" ht="16.5" customHeight="1">
      <c r="A503" s="50"/>
      <c r="B503" s="50">
        <v>90002</v>
      </c>
      <c r="C503" s="22"/>
      <c r="D503" s="23" t="s">
        <v>162</v>
      </c>
      <c r="E503" s="49">
        <f>E504</f>
        <v>0</v>
      </c>
      <c r="F503" s="49">
        <f>F504</f>
        <v>0</v>
      </c>
      <c r="G503" s="49">
        <f>G504</f>
        <v>0</v>
      </c>
      <c r="H503" s="49">
        <f>H504</f>
        <v>0</v>
      </c>
    </row>
    <row r="504" spans="1:8" ht="16.5" customHeight="1">
      <c r="A504" s="51"/>
      <c r="B504" s="51"/>
      <c r="C504" s="25">
        <v>4300</v>
      </c>
      <c r="D504" s="26" t="s">
        <v>28</v>
      </c>
      <c r="E504" s="40">
        <f>F504+G504</f>
        <v>0</v>
      </c>
      <c r="F504" s="40"/>
      <c r="G504" s="40"/>
      <c r="H504" s="40">
        <f>E504+F504-G504</f>
        <v>0</v>
      </c>
    </row>
    <row r="505" spans="1:8" s="42" customFormat="1" ht="16.5" customHeight="1">
      <c r="A505" s="50"/>
      <c r="B505" s="50">
        <v>90003</v>
      </c>
      <c r="C505" s="22"/>
      <c r="D505" s="23" t="s">
        <v>163</v>
      </c>
      <c r="E505" s="49">
        <f>SUM(E506:E509)</f>
        <v>21630</v>
      </c>
      <c r="F505" s="49">
        <f>F506+F507+F508+F509</f>
        <v>0</v>
      </c>
      <c r="G505" s="49">
        <f>G506+G507</f>
        <v>0</v>
      </c>
      <c r="H505" s="49">
        <f>H506+H507+H508+H509</f>
        <v>21630</v>
      </c>
    </row>
    <row r="506" spans="1:8" ht="16.5" customHeight="1">
      <c r="A506" s="51"/>
      <c r="B506" s="51"/>
      <c r="C506" s="25">
        <v>4210</v>
      </c>
      <c r="D506" s="26" t="s">
        <v>27</v>
      </c>
      <c r="E506" s="40">
        <v>1600</v>
      </c>
      <c r="F506" s="40"/>
      <c r="G506" s="40"/>
      <c r="H506" s="40">
        <f>E506+F506-G506</f>
        <v>1600</v>
      </c>
    </row>
    <row r="507" spans="1:8" ht="16.5" customHeight="1">
      <c r="A507" s="51"/>
      <c r="B507" s="51"/>
      <c r="C507" s="25">
        <v>4300</v>
      </c>
      <c r="D507" s="26" t="s">
        <v>28</v>
      </c>
      <c r="E507" s="40">
        <v>10030</v>
      </c>
      <c r="F507" s="40"/>
      <c r="G507" s="40"/>
      <c r="H507" s="40">
        <f>E507+F507-G507</f>
        <v>10030</v>
      </c>
    </row>
    <row r="508" spans="1:8" ht="16.5" customHeight="1">
      <c r="A508" s="51"/>
      <c r="B508" s="51"/>
      <c r="C508" s="25" t="s">
        <v>164</v>
      </c>
      <c r="D508" s="26" t="s">
        <v>15</v>
      </c>
      <c r="E508" s="40">
        <v>5000</v>
      </c>
      <c r="F508" s="40"/>
      <c r="G508" s="40"/>
      <c r="H508" s="40">
        <f>E508+F508-G508</f>
        <v>5000</v>
      </c>
    </row>
    <row r="509" spans="1:8" ht="16.5" customHeight="1">
      <c r="A509" s="51"/>
      <c r="B509" s="51"/>
      <c r="C509" s="25" t="s">
        <v>123</v>
      </c>
      <c r="D509" s="26" t="s">
        <v>15</v>
      </c>
      <c r="E509" s="40">
        <v>5000</v>
      </c>
      <c r="F509" s="40"/>
      <c r="G509" s="40"/>
      <c r="H509" s="40">
        <f>E509+F509-G509</f>
        <v>5000</v>
      </c>
    </row>
    <row r="510" spans="1:8" s="42" customFormat="1" ht="16.5" customHeight="1">
      <c r="A510" s="50"/>
      <c r="B510" s="50">
        <v>90004</v>
      </c>
      <c r="C510" s="22"/>
      <c r="D510" s="23" t="s">
        <v>165</v>
      </c>
      <c r="E510" s="49">
        <f>E511+E512</f>
        <v>8320</v>
      </c>
      <c r="F510" s="49">
        <f>F511+F512</f>
        <v>0</v>
      </c>
      <c r="G510" s="49">
        <f>G511+G512</f>
        <v>0</v>
      </c>
      <c r="H510" s="49">
        <f>H511+H512</f>
        <v>8320</v>
      </c>
    </row>
    <row r="511" spans="1:8" ht="16.5" customHeight="1">
      <c r="A511" s="51"/>
      <c r="B511" s="51"/>
      <c r="C511" s="25">
        <v>4210</v>
      </c>
      <c r="D511" s="26" t="s">
        <v>27</v>
      </c>
      <c r="E511" s="40">
        <v>5200</v>
      </c>
      <c r="F511" s="40"/>
      <c r="G511" s="40"/>
      <c r="H511" s="40">
        <f>E511+F511-G511</f>
        <v>5200</v>
      </c>
    </row>
    <row r="512" spans="1:8" ht="16.5" customHeight="1">
      <c r="A512" s="51"/>
      <c r="B512" s="51"/>
      <c r="C512" s="25">
        <v>4300</v>
      </c>
      <c r="D512" s="26" t="s">
        <v>28</v>
      </c>
      <c r="E512" s="40">
        <v>3120</v>
      </c>
      <c r="F512" s="40"/>
      <c r="G512" s="40"/>
      <c r="H512" s="40">
        <f>E512+F512-G512</f>
        <v>3120</v>
      </c>
    </row>
    <row r="513" spans="1:8" s="42" customFormat="1" ht="16.5" customHeight="1">
      <c r="A513" s="50"/>
      <c r="B513" s="50">
        <v>90008</v>
      </c>
      <c r="C513" s="22"/>
      <c r="D513" s="23" t="s">
        <v>166</v>
      </c>
      <c r="E513" s="49">
        <f>E514</f>
        <v>9280</v>
      </c>
      <c r="F513" s="49">
        <f>F514</f>
        <v>0</v>
      </c>
      <c r="G513" s="49">
        <f>G514</f>
        <v>0</v>
      </c>
      <c r="H513" s="49">
        <f>H514</f>
        <v>9280</v>
      </c>
    </row>
    <row r="514" spans="1:8" ht="16.5" customHeight="1">
      <c r="A514" s="51"/>
      <c r="B514" s="51"/>
      <c r="C514" s="25">
        <v>4300</v>
      </c>
      <c r="D514" s="26" t="s">
        <v>28</v>
      </c>
      <c r="E514" s="40">
        <v>9280</v>
      </c>
      <c r="F514" s="40"/>
      <c r="G514" s="40"/>
      <c r="H514" s="40">
        <f>E514+F514-G514</f>
        <v>9280</v>
      </c>
    </row>
    <row r="515" spans="1:8" s="42" customFormat="1" ht="16.5" customHeight="1">
      <c r="A515" s="50"/>
      <c r="B515" s="50">
        <v>90015</v>
      </c>
      <c r="C515" s="22"/>
      <c r="D515" s="23" t="s">
        <v>167</v>
      </c>
      <c r="E515" s="49">
        <f>E516+E517+E518+E519</f>
        <v>138110</v>
      </c>
      <c r="F515" s="49">
        <f>F516+F517+F518+F519</f>
        <v>0</v>
      </c>
      <c r="G515" s="49">
        <f>G516+G517+G518+G519</f>
        <v>0</v>
      </c>
      <c r="H515" s="49">
        <f>H516+H517+H518+H519</f>
        <v>138110</v>
      </c>
    </row>
    <row r="516" spans="1:8" ht="16.5" customHeight="1">
      <c r="A516" s="51"/>
      <c r="B516" s="51"/>
      <c r="C516" s="25">
        <v>4210</v>
      </c>
      <c r="D516" s="26" t="s">
        <v>27</v>
      </c>
      <c r="E516" s="40">
        <v>1600</v>
      </c>
      <c r="F516" s="40"/>
      <c r="G516" s="40"/>
      <c r="H516" s="40">
        <f>E516+F516-G516</f>
        <v>1600</v>
      </c>
    </row>
    <row r="517" spans="1:8" ht="16.5" customHeight="1">
      <c r="A517" s="51"/>
      <c r="B517" s="51"/>
      <c r="C517" s="25">
        <v>4260</v>
      </c>
      <c r="D517" s="26" t="s">
        <v>48</v>
      </c>
      <c r="E517" s="40">
        <v>91360</v>
      </c>
      <c r="F517" s="40"/>
      <c r="G517" s="40"/>
      <c r="H517" s="40">
        <f>E517+F517-G517</f>
        <v>91360</v>
      </c>
    </row>
    <row r="518" spans="1:8" ht="16.5" customHeight="1">
      <c r="A518" s="51"/>
      <c r="B518" s="51"/>
      <c r="C518" s="25">
        <v>4270</v>
      </c>
      <c r="D518" s="26" t="s">
        <v>42</v>
      </c>
      <c r="E518" s="40">
        <v>44450</v>
      </c>
      <c r="F518" s="40"/>
      <c r="G518" s="40"/>
      <c r="H518" s="40">
        <f>E518+F518-G518</f>
        <v>44450</v>
      </c>
    </row>
    <row r="519" spans="1:8" ht="16.5" customHeight="1">
      <c r="A519" s="51"/>
      <c r="B519" s="51"/>
      <c r="C519" s="25">
        <v>4300</v>
      </c>
      <c r="D519" s="26" t="s">
        <v>28</v>
      </c>
      <c r="E519" s="40">
        <v>700</v>
      </c>
      <c r="F519" s="40"/>
      <c r="G519" s="40"/>
      <c r="H519" s="40">
        <f>E519+F519-G519</f>
        <v>700</v>
      </c>
    </row>
    <row r="520" spans="1:8" s="42" customFormat="1" ht="33.75" customHeight="1">
      <c r="A520" s="50"/>
      <c r="B520" s="50">
        <v>90019</v>
      </c>
      <c r="C520" s="22"/>
      <c r="D520" s="23" t="s">
        <v>168</v>
      </c>
      <c r="E520" s="49">
        <f>E521</f>
        <v>11000</v>
      </c>
      <c r="F520" s="49">
        <f>F521</f>
        <v>0</v>
      </c>
      <c r="G520" s="49">
        <f>G521</f>
        <v>0</v>
      </c>
      <c r="H520" s="49">
        <f>H521</f>
        <v>11000</v>
      </c>
    </row>
    <row r="521" spans="1:8" ht="16.5" customHeight="1">
      <c r="A521" s="51"/>
      <c r="B521" s="51"/>
      <c r="C521" s="25">
        <v>4430</v>
      </c>
      <c r="D521" s="26" t="s">
        <v>30</v>
      </c>
      <c r="E521" s="40">
        <v>11000</v>
      </c>
      <c r="F521" s="40"/>
      <c r="G521" s="40"/>
      <c r="H521" s="40">
        <f>E521+F521-G521</f>
        <v>11000</v>
      </c>
    </row>
    <row r="522" spans="1:8" s="42" customFormat="1" ht="16.5" customHeight="1">
      <c r="A522" s="50"/>
      <c r="B522" s="50">
        <v>90095</v>
      </c>
      <c r="C522" s="22"/>
      <c r="D522" s="23" t="s">
        <v>36</v>
      </c>
      <c r="E522" s="49">
        <f>E523</f>
        <v>60000</v>
      </c>
      <c r="F522" s="49">
        <f>F523</f>
        <v>0</v>
      </c>
      <c r="G522" s="49">
        <f>G523</f>
        <v>0</v>
      </c>
      <c r="H522" s="49">
        <f>H523</f>
        <v>60000</v>
      </c>
    </row>
    <row r="523" spans="1:8" ht="16.5" customHeight="1">
      <c r="A523" s="51"/>
      <c r="B523" s="51"/>
      <c r="C523" s="25">
        <v>4300</v>
      </c>
      <c r="D523" s="26" t="s">
        <v>28</v>
      </c>
      <c r="E523" s="40">
        <v>60000</v>
      </c>
      <c r="F523" s="40"/>
      <c r="G523" s="40"/>
      <c r="H523" s="40">
        <f>E523+F523-G523</f>
        <v>60000</v>
      </c>
    </row>
    <row r="524" spans="1:8" s="42" customFormat="1" ht="16.5" customHeight="1">
      <c r="A524" s="52">
        <v>921</v>
      </c>
      <c r="B524" s="52"/>
      <c r="C524" s="17"/>
      <c r="D524" s="19" t="s">
        <v>169</v>
      </c>
      <c r="E524" s="68">
        <f>E525+E533+E540+E535</f>
        <v>1130533</v>
      </c>
      <c r="F524" s="68">
        <f>F525+F533+F540+F535</f>
        <v>0</v>
      </c>
      <c r="G524" s="68">
        <f>G525+G533+G540+G535</f>
        <v>0</v>
      </c>
      <c r="H524" s="68">
        <f>H525+H533+H540+H535</f>
        <v>1130533</v>
      </c>
    </row>
    <row r="525" spans="1:8" s="42" customFormat="1" ht="16.5" customHeight="1">
      <c r="A525" s="50"/>
      <c r="B525" s="50">
        <v>92109</v>
      </c>
      <c r="C525" s="22"/>
      <c r="D525" s="55" t="s">
        <v>170</v>
      </c>
      <c r="E525" s="49">
        <f>E526+E529+E531+E530+E532</f>
        <v>714405</v>
      </c>
      <c r="F525" s="49">
        <f>F526+F529+F531+F530+F532</f>
        <v>0</v>
      </c>
      <c r="G525" s="49">
        <f>G526+G529+G531+G530+G532</f>
        <v>0</v>
      </c>
      <c r="H525" s="49">
        <f>H526+H529+H531+H530+H532</f>
        <v>714405</v>
      </c>
    </row>
    <row r="526" spans="1:8" ht="16.5" customHeight="1">
      <c r="A526" s="51"/>
      <c r="B526" s="51"/>
      <c r="C526" s="25">
        <v>2480</v>
      </c>
      <c r="D526" s="26" t="s">
        <v>171</v>
      </c>
      <c r="E526" s="40">
        <v>163905</v>
      </c>
      <c r="F526" s="40"/>
      <c r="G526" s="40"/>
      <c r="H526" s="40">
        <f>E526+F526-G526</f>
        <v>163905</v>
      </c>
    </row>
    <row r="527" spans="1:8" ht="12.75" customHeight="1" hidden="1">
      <c r="A527" s="51"/>
      <c r="B527" s="51"/>
      <c r="C527" s="25"/>
      <c r="D527" s="26"/>
      <c r="E527" s="40"/>
      <c r="F527" s="40"/>
      <c r="G527" s="40"/>
      <c r="H527" s="40"/>
    </row>
    <row r="528" spans="1:8" ht="12.75" customHeight="1" hidden="1">
      <c r="A528" s="51"/>
      <c r="B528" s="51"/>
      <c r="C528" s="25"/>
      <c r="D528" s="26"/>
      <c r="E528" s="40"/>
      <c r="F528" s="40"/>
      <c r="G528" s="40"/>
      <c r="H528" s="40"/>
    </row>
    <row r="529" spans="1:8" ht="12.75" customHeight="1" hidden="1">
      <c r="A529" s="51"/>
      <c r="B529" s="51"/>
      <c r="C529" s="25"/>
      <c r="D529" s="26"/>
      <c r="E529" s="40"/>
      <c r="F529" s="40"/>
      <c r="G529" s="40"/>
      <c r="H529" s="40"/>
    </row>
    <row r="530" spans="1:8" ht="12.75" customHeight="1" hidden="1">
      <c r="A530" s="51"/>
      <c r="B530" s="51"/>
      <c r="C530" s="25"/>
      <c r="D530" s="26"/>
      <c r="E530" s="40"/>
      <c r="F530" s="40"/>
      <c r="G530" s="40"/>
      <c r="H530" s="40"/>
    </row>
    <row r="531" spans="1:8" ht="12.75" customHeight="1" hidden="1">
      <c r="A531" s="51"/>
      <c r="B531" s="51"/>
      <c r="C531" s="25"/>
      <c r="D531" s="26"/>
      <c r="E531" s="40"/>
      <c r="F531" s="40"/>
      <c r="G531" s="40"/>
      <c r="H531" s="40"/>
    </row>
    <row r="532" spans="1:8" ht="16.5" customHeight="1">
      <c r="A532" s="51"/>
      <c r="B532" s="51"/>
      <c r="C532" s="25">
        <v>6050</v>
      </c>
      <c r="D532" s="26" t="s">
        <v>15</v>
      </c>
      <c r="E532" s="40">
        <v>550500</v>
      </c>
      <c r="F532" s="40"/>
      <c r="G532" s="40"/>
      <c r="H532" s="40">
        <f>E532+F532-G532</f>
        <v>550500</v>
      </c>
    </row>
    <row r="533" spans="1:8" s="42" customFormat="1" ht="16.5" customHeight="1">
      <c r="A533" s="50"/>
      <c r="B533" s="50">
        <v>92116</v>
      </c>
      <c r="C533" s="22"/>
      <c r="D533" s="23" t="s">
        <v>172</v>
      </c>
      <c r="E533" s="49">
        <f>E534</f>
        <v>305489</v>
      </c>
      <c r="F533" s="49">
        <f>F534</f>
        <v>0</v>
      </c>
      <c r="G533" s="49">
        <f>G534</f>
        <v>0</v>
      </c>
      <c r="H533" s="49">
        <f>H534</f>
        <v>305489</v>
      </c>
    </row>
    <row r="534" spans="1:8" ht="16.5" customHeight="1">
      <c r="A534" s="51"/>
      <c r="B534" s="51"/>
      <c r="C534" s="25">
        <v>2480</v>
      </c>
      <c r="D534" s="26" t="s">
        <v>173</v>
      </c>
      <c r="E534" s="40">
        <v>305489</v>
      </c>
      <c r="F534" s="40"/>
      <c r="G534" s="40"/>
      <c r="H534" s="40">
        <f>E534+F534-G534</f>
        <v>305489</v>
      </c>
    </row>
    <row r="535" spans="1:8" s="42" customFormat="1" ht="16.5" customHeight="1">
      <c r="A535" s="50"/>
      <c r="B535" s="50">
        <v>92120</v>
      </c>
      <c r="C535" s="22"/>
      <c r="D535" s="55" t="s">
        <v>174</v>
      </c>
      <c r="E535" s="49">
        <f>E537+E536</f>
        <v>56000</v>
      </c>
      <c r="F535" s="49">
        <f>F537+F536</f>
        <v>0</v>
      </c>
      <c r="G535" s="49">
        <f>G537</f>
        <v>0</v>
      </c>
      <c r="H535" s="49">
        <f>H537+H536</f>
        <v>56000</v>
      </c>
    </row>
    <row r="536" spans="1:8" s="42" customFormat="1" ht="27.75" customHeight="1">
      <c r="A536" s="50"/>
      <c r="B536" s="50"/>
      <c r="C536" s="25" t="s">
        <v>175</v>
      </c>
      <c r="D536" s="26" t="s">
        <v>176</v>
      </c>
      <c r="E536" s="40">
        <v>15000</v>
      </c>
      <c r="F536" s="40"/>
      <c r="G536" s="40"/>
      <c r="H536" s="40">
        <f>E536+F536-G536</f>
        <v>15000</v>
      </c>
    </row>
    <row r="537" spans="1:8" ht="41.25" customHeight="1">
      <c r="A537" s="50"/>
      <c r="B537" s="50"/>
      <c r="C537" s="25">
        <v>2830</v>
      </c>
      <c r="D537" s="26" t="s">
        <v>177</v>
      </c>
      <c r="E537" s="40">
        <v>41000</v>
      </c>
      <c r="F537" s="40"/>
      <c r="G537" s="40"/>
      <c r="H537" s="40">
        <f>E537+F537-G537</f>
        <v>41000</v>
      </c>
    </row>
    <row r="538" spans="1:8" ht="12.75" customHeight="1" hidden="1">
      <c r="A538" s="50"/>
      <c r="B538" s="50"/>
      <c r="C538" s="25"/>
      <c r="D538" s="26"/>
      <c r="E538" s="40"/>
      <c r="F538" s="40"/>
      <c r="G538" s="40"/>
      <c r="H538" s="40"/>
    </row>
    <row r="539" spans="1:8" ht="12.75" customHeight="1" hidden="1">
      <c r="A539" s="51"/>
      <c r="B539" s="51"/>
      <c r="C539" s="25"/>
      <c r="D539" s="26"/>
      <c r="E539" s="40"/>
      <c r="F539" s="40"/>
      <c r="G539" s="40"/>
      <c r="H539" s="40"/>
    </row>
    <row r="540" spans="1:8" s="42" customFormat="1" ht="16.5" customHeight="1">
      <c r="A540" s="50"/>
      <c r="B540" s="50">
        <v>92195</v>
      </c>
      <c r="C540" s="22"/>
      <c r="D540" s="23" t="s">
        <v>36</v>
      </c>
      <c r="E540" s="49">
        <f>SUM(E541:E548)</f>
        <v>54639</v>
      </c>
      <c r="F540" s="49">
        <f>SUM(F541:F548)</f>
        <v>0</v>
      </c>
      <c r="G540" s="49">
        <f>SUM(G541:G548)</f>
        <v>0</v>
      </c>
      <c r="H540" s="49">
        <f>SUM(H541:H548)</f>
        <v>54639</v>
      </c>
    </row>
    <row r="541" spans="1:8" ht="12.75" customHeight="1" hidden="1">
      <c r="A541" s="51"/>
      <c r="B541" s="51"/>
      <c r="C541" s="25"/>
      <c r="D541" s="26"/>
      <c r="E541" s="40"/>
      <c r="F541" s="40"/>
      <c r="G541" s="40"/>
      <c r="H541" s="40"/>
    </row>
    <row r="542" spans="1:8" ht="16.5" customHeight="1">
      <c r="A542" s="51"/>
      <c r="B542" s="51"/>
      <c r="C542" s="25">
        <v>3030</v>
      </c>
      <c r="D542" s="26" t="s">
        <v>22</v>
      </c>
      <c r="E542" s="40">
        <f>F542+G542</f>
        <v>0</v>
      </c>
      <c r="F542" s="40"/>
      <c r="G542" s="40"/>
      <c r="H542" s="40">
        <f>E542+F542-G542</f>
        <v>0</v>
      </c>
    </row>
    <row r="543" spans="1:8" ht="16.5" customHeight="1">
      <c r="A543" s="51"/>
      <c r="B543" s="51"/>
      <c r="C543" s="25">
        <v>4170</v>
      </c>
      <c r="D543" s="26" t="s">
        <v>26</v>
      </c>
      <c r="E543" s="40">
        <v>4300</v>
      </c>
      <c r="F543" s="40"/>
      <c r="G543" s="40"/>
      <c r="H543" s="40">
        <f aca="true" t="shared" si="26" ref="H543:H548">E543+F543-G543</f>
        <v>4300</v>
      </c>
    </row>
    <row r="544" spans="1:8" ht="16.5" customHeight="1">
      <c r="A544" s="51"/>
      <c r="B544" s="51"/>
      <c r="C544" s="25">
        <v>4210</v>
      </c>
      <c r="D544" s="64" t="s">
        <v>27</v>
      </c>
      <c r="E544" s="40">
        <v>16839</v>
      </c>
      <c r="F544" s="40"/>
      <c r="G544" s="40"/>
      <c r="H544" s="40">
        <f t="shared" si="26"/>
        <v>16839</v>
      </c>
    </row>
    <row r="545" spans="1:8" ht="16.5" customHeight="1">
      <c r="A545" s="51"/>
      <c r="B545" s="51"/>
      <c r="C545" s="25">
        <v>4300</v>
      </c>
      <c r="D545" s="64" t="s">
        <v>28</v>
      </c>
      <c r="E545" s="40">
        <v>32500</v>
      </c>
      <c r="F545" s="40"/>
      <c r="G545" s="40"/>
      <c r="H545" s="40">
        <f t="shared" si="26"/>
        <v>32500</v>
      </c>
    </row>
    <row r="546" spans="1:8" ht="16.5" customHeight="1">
      <c r="A546" s="51"/>
      <c r="B546" s="51"/>
      <c r="C546" s="25">
        <v>4410</v>
      </c>
      <c r="D546" s="26" t="s">
        <v>29</v>
      </c>
      <c r="E546" s="40">
        <v>400</v>
      </c>
      <c r="F546" s="40"/>
      <c r="G546" s="40"/>
      <c r="H546" s="40">
        <f t="shared" si="26"/>
        <v>400</v>
      </c>
    </row>
    <row r="547" spans="1:8" ht="16.5" customHeight="1">
      <c r="A547" s="51"/>
      <c r="B547" s="51"/>
      <c r="C547" s="25">
        <v>4430</v>
      </c>
      <c r="D547" s="64" t="s">
        <v>30</v>
      </c>
      <c r="E547" s="40">
        <v>500</v>
      </c>
      <c r="F547" s="40"/>
      <c r="G547" s="40"/>
      <c r="H547" s="40">
        <f t="shared" si="26"/>
        <v>500</v>
      </c>
    </row>
    <row r="548" spans="1:8" ht="16.5" customHeight="1">
      <c r="A548" s="51"/>
      <c r="B548" s="51"/>
      <c r="C548" s="25">
        <v>4750</v>
      </c>
      <c r="D548" s="26" t="s">
        <v>32</v>
      </c>
      <c r="E548" s="40">
        <v>100</v>
      </c>
      <c r="F548" s="40"/>
      <c r="G548" s="40"/>
      <c r="H548" s="40">
        <f t="shared" si="26"/>
        <v>100</v>
      </c>
    </row>
    <row r="549" spans="1:8" s="42" customFormat="1" ht="16.5" customHeight="1">
      <c r="A549" s="52">
        <v>926</v>
      </c>
      <c r="B549" s="52"/>
      <c r="C549" s="18"/>
      <c r="D549" s="52" t="s">
        <v>178</v>
      </c>
      <c r="E549" s="68">
        <f>E563+E559</f>
        <v>73900</v>
      </c>
      <c r="F549" s="68">
        <f>F563+F559</f>
        <v>0</v>
      </c>
      <c r="G549" s="68">
        <f>G563+G559</f>
        <v>0</v>
      </c>
      <c r="H549" s="68">
        <f>H563+H559</f>
        <v>73900</v>
      </c>
    </row>
    <row r="550" spans="1:8" s="42" customFormat="1" ht="12.75" customHeight="1" hidden="1">
      <c r="A550" s="56"/>
      <c r="B550" s="56"/>
      <c r="C550" s="73"/>
      <c r="D550" s="56"/>
      <c r="E550" s="69"/>
      <c r="F550" s="49"/>
      <c r="G550" s="49"/>
      <c r="H550" s="49"/>
    </row>
    <row r="551" spans="1:8" s="42" customFormat="1" ht="12.75" customHeight="1" hidden="1">
      <c r="A551" s="56"/>
      <c r="B551" s="56"/>
      <c r="C551" s="57"/>
      <c r="D551" s="58"/>
      <c r="E551" s="69"/>
      <c r="F551" s="49"/>
      <c r="G551" s="49"/>
      <c r="H551" s="49"/>
    </row>
    <row r="552" spans="1:8" s="42" customFormat="1" ht="12.75" customHeight="1" hidden="1">
      <c r="A552" s="56"/>
      <c r="B552" s="56"/>
      <c r="C552" s="57"/>
      <c r="D552" s="74"/>
      <c r="E552" s="69"/>
      <c r="F552" s="49"/>
      <c r="G552" s="49"/>
      <c r="H552" s="49"/>
    </row>
    <row r="553" spans="1:8" s="42" customFormat="1" ht="12.75" customHeight="1" hidden="1">
      <c r="A553" s="56"/>
      <c r="B553" s="56"/>
      <c r="C553" s="57"/>
      <c r="D553" s="74"/>
      <c r="E553" s="69"/>
      <c r="F553" s="49"/>
      <c r="G553" s="49"/>
      <c r="H553" s="49"/>
    </row>
    <row r="554" spans="1:8" s="42" customFormat="1" ht="12.75" customHeight="1" hidden="1">
      <c r="A554" s="56"/>
      <c r="B554" s="56"/>
      <c r="C554" s="57"/>
      <c r="D554" s="56"/>
      <c r="E554" s="69"/>
      <c r="F554" s="49"/>
      <c r="G554" s="49"/>
      <c r="H554" s="49"/>
    </row>
    <row r="555" spans="1:8" s="42" customFormat="1" ht="12.75" customHeight="1" hidden="1">
      <c r="A555" s="56"/>
      <c r="B555" s="56"/>
      <c r="C555" s="57"/>
      <c r="D555" s="74"/>
      <c r="E555" s="69"/>
      <c r="F555" s="49"/>
      <c r="G555" s="49"/>
      <c r="H555" s="49"/>
    </row>
    <row r="556" spans="1:8" s="42" customFormat="1" ht="12.75" customHeight="1" hidden="1">
      <c r="A556" s="56"/>
      <c r="B556" s="56"/>
      <c r="C556" s="57"/>
      <c r="D556" s="58"/>
      <c r="E556" s="69"/>
      <c r="F556" s="49"/>
      <c r="G556" s="49"/>
      <c r="H556" s="49"/>
    </row>
    <row r="557" spans="1:8" s="42" customFormat="1" ht="12.75" customHeight="1" hidden="1">
      <c r="A557" s="56"/>
      <c r="B557" s="56"/>
      <c r="C557" s="57"/>
      <c r="D557" s="58"/>
      <c r="E557" s="69"/>
      <c r="F557" s="49"/>
      <c r="G557" s="49"/>
      <c r="H557" s="49"/>
    </row>
    <row r="558" spans="1:8" s="42" customFormat="1" ht="12.75" customHeight="1" hidden="1">
      <c r="A558" s="56"/>
      <c r="B558" s="56"/>
      <c r="C558" s="57"/>
      <c r="D558" s="58"/>
      <c r="E558" s="69"/>
      <c r="F558" s="49"/>
      <c r="G558" s="49"/>
      <c r="H558" s="49"/>
    </row>
    <row r="559" spans="1:8" s="42" customFormat="1" ht="16.5" customHeight="1">
      <c r="A559" s="56"/>
      <c r="B559" s="50">
        <v>92601</v>
      </c>
      <c r="C559" s="65"/>
      <c r="D559" s="50" t="s">
        <v>179</v>
      </c>
      <c r="E559" s="49">
        <f>E560+E561+E562</f>
        <v>0</v>
      </c>
      <c r="F559" s="49">
        <f>F560+F561+F562</f>
        <v>0</v>
      </c>
      <c r="G559" s="49">
        <f>G560+G561+G562</f>
        <v>0</v>
      </c>
      <c r="H559" s="49">
        <f>H560+H561+H562</f>
        <v>0</v>
      </c>
    </row>
    <row r="560" spans="1:8" ht="16.5" customHeight="1">
      <c r="A560" s="56"/>
      <c r="B560" s="50"/>
      <c r="C560" s="25">
        <v>6050</v>
      </c>
      <c r="D560" s="26" t="s">
        <v>15</v>
      </c>
      <c r="E560" s="40">
        <f>F560+G560</f>
        <v>0</v>
      </c>
      <c r="F560" s="40"/>
      <c r="G560" s="40"/>
      <c r="H560" s="40">
        <f>E560+F560-G560</f>
        <v>0</v>
      </c>
    </row>
    <row r="561" spans="1:8" ht="16.5" customHeight="1">
      <c r="A561" s="56"/>
      <c r="B561" s="50"/>
      <c r="C561" s="25">
        <v>6058</v>
      </c>
      <c r="D561" s="26" t="s">
        <v>15</v>
      </c>
      <c r="E561" s="40">
        <v>0</v>
      </c>
      <c r="F561" s="40"/>
      <c r="G561" s="40"/>
      <c r="H561" s="40">
        <f>E561+F561-G561</f>
        <v>0</v>
      </c>
    </row>
    <row r="562" spans="1:8" ht="16.5" customHeight="1">
      <c r="A562" s="56"/>
      <c r="B562" s="50"/>
      <c r="C562" s="25">
        <v>6059</v>
      </c>
      <c r="D562" s="26" t="s">
        <v>15</v>
      </c>
      <c r="E562" s="40">
        <v>0</v>
      </c>
      <c r="F562" s="40"/>
      <c r="G562" s="40"/>
      <c r="H562" s="40">
        <f>E562+F562-G562</f>
        <v>0</v>
      </c>
    </row>
    <row r="563" spans="1:8" s="42" customFormat="1" ht="16.5" customHeight="1">
      <c r="A563" s="50"/>
      <c r="B563" s="50">
        <v>92695</v>
      </c>
      <c r="C563" s="65"/>
      <c r="D563" s="50" t="s">
        <v>36</v>
      </c>
      <c r="E563" s="49">
        <f>E565+E566+E567+E568+E564</f>
        <v>73900</v>
      </c>
      <c r="F563" s="49">
        <f>F565+F566+F567+F568+F564</f>
        <v>0</v>
      </c>
      <c r="G563" s="49">
        <f>G565+G566+G567+G568+G564</f>
        <v>0</v>
      </c>
      <c r="H563" s="49">
        <f>H565+H566+H567+H568+H564</f>
        <v>73900</v>
      </c>
    </row>
    <row r="564" spans="1:8" ht="35.25" customHeight="1">
      <c r="A564" s="50"/>
      <c r="B564" s="50"/>
      <c r="C564" s="25">
        <v>2830</v>
      </c>
      <c r="D564" s="26" t="s">
        <v>177</v>
      </c>
      <c r="E564" s="40">
        <v>60000</v>
      </c>
      <c r="F564" s="40"/>
      <c r="G564" s="40"/>
      <c r="H564" s="40">
        <f>E564+F564-G564</f>
        <v>60000</v>
      </c>
    </row>
    <row r="565" spans="1:8" ht="16.5" customHeight="1">
      <c r="A565" s="51"/>
      <c r="B565" s="51"/>
      <c r="C565" s="25">
        <v>4210</v>
      </c>
      <c r="D565" s="64" t="s">
        <v>27</v>
      </c>
      <c r="E565" s="40">
        <v>11500</v>
      </c>
      <c r="F565" s="40"/>
      <c r="G565" s="40"/>
      <c r="H565" s="40">
        <f>E565+F565-G565</f>
        <v>11500</v>
      </c>
    </row>
    <row r="566" spans="1:8" ht="16.5" customHeight="1">
      <c r="A566" s="51"/>
      <c r="B566" s="51"/>
      <c r="C566" s="25">
        <v>4300</v>
      </c>
      <c r="D566" s="64" t="s">
        <v>28</v>
      </c>
      <c r="E566" s="40">
        <v>1200</v>
      </c>
      <c r="F566" s="40"/>
      <c r="G566" s="40"/>
      <c r="H566" s="40">
        <f>E566+F566-G566</f>
        <v>1200</v>
      </c>
    </row>
    <row r="567" spans="1:8" ht="16.5" customHeight="1">
      <c r="A567" s="51"/>
      <c r="B567" s="51"/>
      <c r="C567" s="25">
        <v>4430</v>
      </c>
      <c r="D567" s="64" t="s">
        <v>30</v>
      </c>
      <c r="E567" s="40">
        <v>1200</v>
      </c>
      <c r="F567" s="40"/>
      <c r="G567" s="40"/>
      <c r="H567" s="40">
        <f>E567+F567-G567</f>
        <v>1200</v>
      </c>
    </row>
    <row r="568" spans="1:8" ht="12.75" customHeight="1" hidden="1">
      <c r="A568" s="51"/>
      <c r="B568" s="75"/>
      <c r="C568" s="25"/>
      <c r="D568" s="26"/>
      <c r="E568" s="40"/>
      <c r="F568" s="40"/>
      <c r="G568" s="40"/>
      <c r="H568" s="40"/>
    </row>
    <row r="569" spans="1:8" s="42" customFormat="1" ht="16.5" customHeight="1">
      <c r="A569" s="76"/>
      <c r="B569" s="76"/>
      <c r="C569" s="77"/>
      <c r="D569" s="19" t="s">
        <v>180</v>
      </c>
      <c r="E569" s="68">
        <f>E8+E31+E36+E46+E67+E119+E144+E174+E180+E185+E188+E335+E357+E458+E498+E524+E549+E62+E437</f>
        <v>42643101</v>
      </c>
      <c r="F569" s="68">
        <f>F8+F31+F36+F46+F67+F119+F144+F174+F180+F185+F188+F335+F357+F458+F498+F524+F549+F62+F437</f>
        <v>175000</v>
      </c>
      <c r="G569" s="68">
        <f>G8+G31+G36+G46+G67+G119+G144+G174+G180+G185+G188+G335+G357+G458+G498+G524+G549+G62+G437</f>
        <v>175000</v>
      </c>
      <c r="H569" s="68" t="e">
        <f>H8+H31+H36+H46+H67+H119+H144+H174+H180+H185+H188+H335+H357+H458+H498+H524+H549+H62+H437</f>
        <v>#REF!</v>
      </c>
    </row>
    <row r="570" ht="16.5" customHeight="1"/>
    <row r="571" spans="4:8" ht="16.5" customHeight="1">
      <c r="D571" s="78" t="s">
        <v>181</v>
      </c>
      <c r="E571" s="79">
        <v>42643101</v>
      </c>
      <c r="F571" s="79">
        <v>175000</v>
      </c>
      <c r="G571" s="79">
        <v>175000</v>
      </c>
      <c r="H571" s="79">
        <f>H572+H579</f>
        <v>42643101</v>
      </c>
    </row>
    <row r="572" spans="4:8" ht="16.5" customHeight="1">
      <c r="D572" s="78" t="s">
        <v>182</v>
      </c>
      <c r="E572" s="79">
        <v>26672314</v>
      </c>
      <c r="F572" s="79">
        <v>175000</v>
      </c>
      <c r="G572" s="79">
        <v>175000</v>
      </c>
      <c r="H572" s="79">
        <f>E572+F572-G572</f>
        <v>26672314</v>
      </c>
    </row>
    <row r="573" spans="4:8" ht="16.5" customHeight="1">
      <c r="D573" s="3" t="s">
        <v>183</v>
      </c>
      <c r="E573" s="80">
        <v>9513161</v>
      </c>
      <c r="F573" s="80"/>
      <c r="G573" s="80">
        <f>SUM(G21,G24,G48,G69:G70,G83:G84,G88,G114,G121,G151,G178,G190:G192,G199,G227:G229,G241:G243,G250,G283:G284,G287,G304:G306,G328,G348,G362:G363,G366,G390:G393,G400,G430,G439:G440,G445:G446,G460:G462)+G491+G543</f>
        <v>0</v>
      </c>
      <c r="H573" s="80">
        <f>E573+F573-G573</f>
        <v>9513161</v>
      </c>
    </row>
    <row r="574" spans="4:8" ht="16.5" customHeight="1">
      <c r="D574" s="2" t="s">
        <v>184</v>
      </c>
      <c r="E574" s="80">
        <v>2109688</v>
      </c>
      <c r="F574" s="80"/>
      <c r="G574" s="80">
        <f>SUM(G22:G23,G71:G72,G85:G87,G101,G122:G123,G149:G150,G193:G196,G218,G230:G231,G239,G244:G247,G274,G285:G286,G295,G307:G308,G318,G326:G327,G331,G364:G365,G371,G394,G397,G416,G428:G429,G441:G444,G463:G464,G471,G489:G490)</f>
        <v>0</v>
      </c>
      <c r="H574" s="80">
        <f>E574+F574-G574</f>
        <v>2109688</v>
      </c>
    </row>
    <row r="575" spans="4:8" ht="12.75" customHeight="1" hidden="1">
      <c r="D575" s="2"/>
      <c r="E575" s="80"/>
      <c r="F575" s="80"/>
      <c r="G575" s="80"/>
      <c r="H575" s="80"/>
    </row>
    <row r="576" spans="4:8" ht="16.5" customHeight="1">
      <c r="D576" s="2" t="s">
        <v>185</v>
      </c>
      <c r="E576" s="80">
        <f>SUM(E19,E346,E526,E534,E536:E537,E564)</f>
        <v>616894</v>
      </c>
      <c r="F576" s="80">
        <f>SUM(F19,F346,F526,F534,F536:F537,F564)</f>
        <v>0</v>
      </c>
      <c r="G576" s="80">
        <f>SUM(G19,G346,G526,G534,G536:G537,G564)</f>
        <v>0</v>
      </c>
      <c r="H576" s="80">
        <f>SUM(H19,H346,H526,H534,H536:H537,H564)</f>
        <v>616894</v>
      </c>
    </row>
    <row r="577" spans="4:8" ht="16.5" customHeight="1">
      <c r="D577" s="2" t="s">
        <v>186</v>
      </c>
      <c r="E577" s="80">
        <f>SUM(E182)</f>
        <v>270000</v>
      </c>
      <c r="F577" s="80">
        <f>SUM(F182)</f>
        <v>0</v>
      </c>
      <c r="G577" s="80">
        <f>SUM(G182)</f>
        <v>0</v>
      </c>
      <c r="H577" s="80">
        <f>SUM(H182)</f>
        <v>270000</v>
      </c>
    </row>
    <row r="578" spans="4:8" ht="16.5" customHeight="1">
      <c r="D578" s="2" t="s">
        <v>187</v>
      </c>
      <c r="E578" s="80">
        <f>SUM(E184)</f>
        <v>1374000</v>
      </c>
      <c r="F578" s="80">
        <f>SUM(F184)</f>
        <v>0</v>
      </c>
      <c r="G578" s="80">
        <f>SUM(G184)</f>
        <v>0</v>
      </c>
      <c r="H578" s="80">
        <f>SUM(H184)</f>
        <v>1374000</v>
      </c>
    </row>
    <row r="579" spans="4:8" ht="16.5" customHeight="1">
      <c r="D579" s="78" t="s">
        <v>188</v>
      </c>
      <c r="E579" s="79">
        <f>SUM(E580:E581)</f>
        <v>15970787</v>
      </c>
      <c r="F579" s="79">
        <f>SUM(F580:F581)</f>
        <v>0</v>
      </c>
      <c r="G579" s="79">
        <f>SUM(G580:G581)</f>
        <v>0</v>
      </c>
      <c r="H579" s="79">
        <f>SUM(H580:H581)</f>
        <v>15970787</v>
      </c>
    </row>
    <row r="580" spans="4:8" ht="16.5" customHeight="1">
      <c r="D580" s="3" t="s">
        <v>189</v>
      </c>
      <c r="E580" s="80">
        <f>SUM(E12:E15,E42:E45,E58:E59,E107:E110,E161:E165,E222:E225,E278:E279,E299,E322,E337:E340,E376,E508,E509,E532,E560:E562)</f>
        <v>15970787</v>
      </c>
      <c r="F580" s="80">
        <f>SUM(F12:F15,F42:F45,F58:F59,F107:F110,F161:F165,F222:F225,F278:F279,F299,F322,F337:F340,F376,F508,F509,F532,F560:F562)</f>
        <v>0</v>
      </c>
      <c r="G580" s="80">
        <f>SUM(G12:G15,G42:G45,G58:G59,G107:G110,G161:G165,G222:G225,G278:G279,G299,G322,G337:G340,G376,G508,G509,G532,G560:G562)</f>
        <v>0</v>
      </c>
      <c r="H580" s="80">
        <f>SUM(H12:H15,H42:H45,H58:H59,H107:H110,H161:H165,H222:H225,H278:H279,H299,H322,H337:H340,H376,H508,H509,H532,H560:H562)</f>
        <v>15970787</v>
      </c>
    </row>
    <row r="581" spans="4:8" ht="16.5" customHeight="1">
      <c r="D581" s="3" t="s">
        <v>190</v>
      </c>
      <c r="E581" s="80">
        <f>SUM(E146)</f>
        <v>0</v>
      </c>
      <c r="F581" s="80">
        <f>SUM(F146)</f>
        <v>0</v>
      </c>
      <c r="G581" s="80">
        <f>SUM(G146)</f>
        <v>0</v>
      </c>
      <c r="H581" s="80">
        <f>SUM(H146)</f>
        <v>0</v>
      </c>
    </row>
    <row r="582" spans="5:8" ht="16.5" customHeight="1">
      <c r="E582" s="80">
        <f>E571-E569</f>
        <v>0</v>
      </c>
      <c r="F582" s="80">
        <f>F571-F569</f>
        <v>0</v>
      </c>
      <c r="G582" s="80">
        <f>G571-G569</f>
        <v>0</v>
      </c>
      <c r="H582" s="80" t="e">
        <f>H571-H569</f>
        <v>#REF!</v>
      </c>
    </row>
    <row r="583" ht="16.5" customHeight="1"/>
    <row r="584" spans="6:7" ht="13.5">
      <c r="F584" s="1" t="s">
        <v>191</v>
      </c>
      <c r="G584" s="1"/>
    </row>
    <row r="586" spans="6:7" ht="13.5">
      <c r="F586" s="1" t="s">
        <v>192</v>
      </c>
      <c r="G586" s="1"/>
    </row>
  </sheetData>
  <sheetProtection selectLockedCells="1" selectUnlockedCells="1"/>
  <mergeCells count="12">
    <mergeCell ref="A1:H1"/>
    <mergeCell ref="A4:A6"/>
    <mergeCell ref="B4:B6"/>
    <mergeCell ref="C4:C6"/>
    <mergeCell ref="D4:D6"/>
    <mergeCell ref="E4:E6"/>
    <mergeCell ref="F4:G4"/>
    <mergeCell ref="H4:H6"/>
    <mergeCell ref="F5:F6"/>
    <mergeCell ref="G5:G6"/>
    <mergeCell ref="F584:G584"/>
    <mergeCell ref="F586:G586"/>
  </mergeCells>
  <printOptions horizontalCentered="1"/>
  <pageMargins left="0.3541666666666667" right="0.2361111111111111" top="0.9840277777777777" bottom="0.7083333333333334" header="0.5118055555555555" footer="0.3541666666666667"/>
  <pageSetup fitToHeight="15" fitToWidth="1" horizontalDpi="300" verticalDpi="300" orientation="landscape" paperSize="9"/>
  <headerFooter alignWithMargins="0">
    <oddHeader>&amp;RZałącznik nr &amp;A
do Zarządzenie Wójta Gminy Nr 38/09
z dnia 07 września 2009r.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2009-09-07T11:32:20Z</cp:lastPrinted>
  <dcterms:created xsi:type="dcterms:W3CDTF">1998-12-09T13:02:10Z</dcterms:created>
  <dcterms:modified xsi:type="dcterms:W3CDTF">2009-09-23T12:14:32Z</dcterms:modified>
  <cp:category/>
  <cp:version/>
  <cp:contentType/>
  <cp:contentStatus/>
  <cp:revision>1</cp:revision>
</cp:coreProperties>
</file>