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13" sheetId="7" r:id="rId7"/>
    <sheet name="13a" sheetId="8" r:id="rId8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<sst xmlns="http://schemas.openxmlformats.org/spreadsheetml/2006/main" count="693" uniqueCount="692">
  <si>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</si>
  <si>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</si>
  <si>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</si>
  <si>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</si>
  <si>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</si>
  <si>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</si>
  <si>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O G Ó Ł E M</t>
  </si>
  <si>
    <t>KULTURA FIZYCZNA I SPORT</t>
  </si>
  <si>
    <t>Obiekty sportowe</t>
  </si>
  <si>
    <t>środki na dofinansowanie własnych inwestycji gmin pozyskane z innych źródeł</t>
  </si>
  <si>
    <t>O G Ó Ł E M</t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</si>
  <si>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</si>
  <si>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</si>
  <si>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</si>
  <si>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</si>
  <si>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</si>
  <si>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</si>
  <si>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</si>
  <si>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</si>
  <si>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</si>
  <si>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</si>
  <si>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</si>
  <si>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KULTURA  I  OCHRONA  DZIEDZICTWA  NARODOWEGO</t>
  </si>
  <si>
    <t>Domy i ośrodki kultury,świetlice i kluby</t>
  </si>
  <si>
    <t>dotacja podmiotowa z budżetu dla samorządowej  instytucji kultury</t>
  </si>
  <si>
    <t>Biblioteki</t>
  </si>
  <si>
    <t xml:space="preserve">dotacja podmiotowa z budżetu  dla samorządowej  instytucji kultury </t>
  </si>
  <si>
    <t>OGÓŁEM</t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</si>
  <si>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</si>
  <si>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</si>
  <si>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</si>
  <si>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</si>
  <si>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</si>
  <si>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</si>
  <si>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</si>
  <si>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</si>
  <si>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REALIZOWANE PRZEZ GMINE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</si>
  <si>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</si>
  <si>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</si>
  <si>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</si>
  <si>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</si>
  <si>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</si>
  <si>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</si>
  <si>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</si>
  <si>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</si>
  <si>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</si>
  <si>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</si>
  <si>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</si>
  <si>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</si>
  <si>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</si>
  <si>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</si>
  <si>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</si>
  <si>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</si>
  <si>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</si>
  <si>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URZĄD  GMINY BISKUPIEC, RPO</t>
  </si>
  <si>
    <t>3.</t>
  </si>
  <si>
    <t>01010</t>
  </si>
  <si>
    <r>
      <rPr>
        <sz val="10"/>
        <rFont val="Arial CE"/>
        <family val="0"/>
      </rPr>
      <t>Budowa sieci wodociągowej Osówko-Sędzice-Podlasek (2009-2010)</t>
    </r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</si>
  <si>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</si>
  <si>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</si>
  <si>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</si>
  <si>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</si>
  <si>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</si>
  <si>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</si>
  <si>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</si>
  <si>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</si>
  <si>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</si>
  <si>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</si>
  <si>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</si>
  <si>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</si>
  <si>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</si>
  <si>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</si>
  <si>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</si>
  <si>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</si>
  <si>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</si>
  <si>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</si>
  <si>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URZĄD  GMINY BISKUPIEC</t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</si>
  <si>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</si>
  <si>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</si>
  <si>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</si>
  <si>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URZĄD  GMINY BISKUPIEC</t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</si>
  <si>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</si>
  <si>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</si>
  <si>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</si>
  <si>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URZĄD  GMINY BISKUPIEC</t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</si>
  <si>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</si>
  <si>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</si>
  <si>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</si>
  <si>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URZĄD  GMINY BISKUPIEC</t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</si>
  <si>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</si>
  <si>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</si>
  <si>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</si>
  <si>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</si>
  <si>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</si>
  <si>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</si>
  <si>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</si>
  <si>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</si>
  <si>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</si>
  <si>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</si>
  <si>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</si>
  <si>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</si>
  <si>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</si>
  <si>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</si>
  <si>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</si>
  <si>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</si>
  <si>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</si>
  <si>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</si>
  <si>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</si>
  <si>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</si>
  <si>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</si>
  <si>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</si>
  <si>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</si>
  <si>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</si>
  <si>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</si>
  <si>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</si>
  <si>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</si>
  <si>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</si>
  <si>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</si>
  <si>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</si>
  <si>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</si>
  <si>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</si>
  <si>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</si>
  <si>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</si>
  <si>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</si>
  <si>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</si>
  <si>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</si>
  <si>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</si>
  <si>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r>
      <rPr>
        <sz val="10"/>
        <rFont val="Arial CE"/>
        <family val="0"/>
      </rPr>
      <t>Przebudowa drogi gminnej Lipinki - Bielice (2008-2009)</t>
    </r>
  </si>
  <si>
    <t xml:space="preserve"> GMINA BISKUPIEC 50%, NARODOWY PROGRAM PRZEBUDOWY DRÓG LOKALNYCH 50%</t>
  </si>
  <si>
    <t>22.</t>
  </si>
  <si>
    <t>60016</t>
  </si>
  <si>
    <r>
      <rPr>
        <sz val="10"/>
        <rFont val="Arial CE"/>
        <family val="0"/>
      </rPr>
      <t>Przebudowa chodników w m.Biskupiec (2008-2010)</t>
    </r>
  </si>
  <si>
    <t>URZĄD  GMINY BISKUPIEC, PROW</t>
  </si>
  <si>
    <t>23.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</si>
  <si>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</si>
  <si>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</si>
  <si>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</si>
  <si>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24.</t>
  </si>
  <si>
    <t>60016</t>
  </si>
  <si>
    <r>
      <rPr>
        <sz val="10"/>
        <rFont val="Arial CE"/>
        <family val="0"/>
      </rPr>
      <t>Przebudowa drogi gminnej Rywałdzik - Mierzyn (2008-2010)</t>
    </r>
  </si>
  <si>
    <t>URZĄD  GMINY BISKUPIEC, RPO</t>
  </si>
  <si>
    <t>25.</t>
  </si>
  <si>
    <t>60016</t>
  </si>
  <si>
    <r>
      <rPr>
        <sz val="10"/>
        <rFont val="Arial CE"/>
        <family val="0"/>
      </rPr>
      <t>Przebudowa drogi gminnej Łąkorz - Łąkorek (2008-2010)</t>
    </r>
  </si>
  <si>
    <t>URZĄD  GMINY BISKUPIEC, RPO</t>
  </si>
  <si>
    <t>26.</t>
  </si>
  <si>
    <t>60016</t>
  </si>
  <si>
    <r>
      <rPr>
        <sz val="10"/>
        <rFont val="Arial CE"/>
        <family val="0"/>
      </rPr>
      <t>Przebudowa dróg gminnych Krotoszyny-Zawada-Wonna, Wonna-Wielka Wólka-Gulb (2009)</t>
    </r>
  </si>
  <si>
    <t xml:space="preserve">URZĄD  GMINY BISKUPIEC </t>
  </si>
  <si>
    <t>27.</t>
  </si>
  <si>
    <r>
      <rPr>
        <sz val="10"/>
        <rFont val="Arial CE"/>
        <family val="0"/>
      </rPr>
      <t>Termomodernizacja budynków (2009-2010)</t>
    </r>
  </si>
  <si>
    <r>
      <rPr>
        <sz val="8"/>
        <rFont val="Arial CE"/>
        <family val="0"/>
      </rPr>
      <t>URZĄD  GMINY BISKUPIEC i NFOŚiGW</t>
    </r>
  </si>
  <si>
    <t>28.</t>
  </si>
  <si>
    <r>
      <rPr>
        <sz val="10"/>
        <rFont val="Arial CE"/>
        <family val="0"/>
      </rPr>
      <t>Odnowa historycznego budynku Ratusza w Biskupcu - remont dachu (2008-2009)</t>
    </r>
  </si>
  <si>
    <t>URZĄD GMINY BISKUPIEC, Ministerstwo Kultury i Dziedzictwa  Narodowego</t>
  </si>
  <si>
    <t>29.</t>
  </si>
  <si>
    <r>
      <rPr>
        <sz val="10"/>
        <rFont val="Arial CE"/>
        <family val="0"/>
      </rPr>
      <t>Odnowa historycznego budynku Ratusza w Biskupcu (remont budynku,elewacja,stolarka okienna i drzwiowa) (2008-2009)</t>
    </r>
  </si>
  <si>
    <t>URZĄD GMINY BISKUPIEC, PROW</t>
  </si>
  <si>
    <t>30.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</si>
  <si>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</si>
  <si>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</si>
  <si>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</si>
  <si>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</si>
  <si>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</si>
  <si>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r>
      <rPr>
        <sz val="10"/>
        <rFont val="Arial CE"/>
        <family val="0"/>
      </rPr>
      <t>Rozbudowa wraz z modernizacją istniejącego Wiejskigo Ośrodka Zdrowia w  Łąkorzu (2007-2010)</t>
    </r>
  </si>
  <si>
    <t>URZĄD  GMINY BISKUPIEC, PROW</t>
  </si>
  <si>
    <t>33.</t>
  </si>
  <si>
    <r>
      <rPr>
        <sz val="10"/>
        <rFont val="Arial CE"/>
        <family val="0"/>
      </rPr>
      <t>Wymiana stolarki okienne i drzwiowej w Ośrodku Zdrowia w Łąkorzu (2008-2009)</t>
    </r>
  </si>
  <si>
    <r>
      <rPr>
        <sz val="8"/>
        <rFont val="Arial CE"/>
        <family val="0"/>
      </rPr>
      <t>URZĄD  GMINY BISKUPIEC, WFOŚiGW</t>
    </r>
  </si>
  <si>
    <t>34.</t>
  </si>
  <si>
    <r>
      <rPr>
        <sz val="10"/>
        <rFont val="Arial CE"/>
        <family val="0"/>
      </rPr>
      <t>Przebudowa wraz z modernizacją wiejskiego domu kultury w Łąkorzu (2007-2010)</t>
    </r>
  </si>
  <si>
    <t>URZĄD  GMINY BISKUPIEC, Ministerstwo Kultury i Dziedzictwa Narodowego</t>
  </si>
  <si>
    <t>35.</t>
  </si>
  <si>
    <r>
      <rPr>
        <sz val="10"/>
        <rFont val="Arial CE"/>
        <family val="0"/>
      </rPr>
      <t>Budowa Centrum Rekreacyjno-Sportowego w Biskupcu (2008-2010)</t>
    </r>
  </si>
  <si>
    <t>URZĄD  GMINY BISKUPIEC, RPO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</si>
  <si>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</si>
  <si>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</si>
  <si>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</si>
  <si>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</si>
  <si>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</si>
  <si>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</si>
  <si>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</si>
  <si>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</si>
  <si>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</si>
  <si>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</si>
  <si>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</si>
  <si>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</si>
  <si>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</si>
  <si>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</si>
  <si>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</si>
  <si>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</si>
  <si>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</si>
  <si>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</si>
  <si>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</si>
  <si>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</si>
  <si>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</si>
  <si>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</si>
  <si>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</si>
  <si>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</si>
  <si>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</si>
  <si>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</si>
  <si>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t>Dokumentacja techniczna i inne wydatki inwestycyjne (2009)</t>
  </si>
  <si>
    <t>URZĄD GMINY BISKUPIEC</t>
  </si>
  <si>
    <t>2.</t>
  </si>
  <si>
    <t>600</t>
  </si>
  <si>
    <t>60016</t>
  </si>
  <si>
    <t>Dokumentacja techniczna i inne wydatki inwestycyjne (2009)</t>
  </si>
  <si>
    <t>URZĄD GMINY BISKUPIEC</t>
  </si>
  <si>
    <t>3.</t>
  </si>
  <si>
    <t>700</t>
  </si>
  <si>
    <t>70005</t>
  </si>
  <si>
    <t>Zakupy inwestycyjne</t>
  </si>
  <si>
    <t>URZĄD GMINY BISKUPIEC</t>
  </si>
  <si>
    <t>4.</t>
  </si>
  <si>
    <t>750</t>
  </si>
  <si>
    <t>75023</t>
  </si>
  <si>
    <t>Remont budynku urzędu  (2008)</t>
  </si>
  <si>
    <t>URZĄD GMINY BISKUPIEC</t>
  </si>
  <si>
    <t>5.</t>
  </si>
  <si>
    <t>75023</t>
  </si>
  <si>
    <t>Zakupy inwestycyjne</t>
  </si>
  <si>
    <t>URZĄD GMINY BISKUPIEC</t>
  </si>
  <si>
    <t>6.</t>
  </si>
  <si>
    <t>7.</t>
  </si>
  <si>
    <t>801</t>
  </si>
  <si>
    <t>80101</t>
  </si>
  <si>
    <r>
      <rPr>
        <sz val="10"/>
        <rFont val="Arial CE"/>
        <family val="0"/>
      </rPr>
      <t>Remont łazienek w Sz.P.Biskupiec</t>
    </r>
  </si>
  <si>
    <t>URZĄD GMINY BISKUPIEC, MEN</t>
  </si>
  <si>
    <t>8.</t>
  </si>
  <si>
    <t>80110</t>
  </si>
  <si>
    <r>
      <rPr>
        <sz val="10"/>
        <rFont val="Arial CE"/>
        <family val="0"/>
      </rPr>
      <t>Nagłośnienie Sali gimanastycznej w P.Gm.w Bielicach</t>
    </r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</si>
  <si>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</si>
  <si>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</si>
  <si>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</si>
  <si>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</si>
  <si>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</si>
  <si>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</si>
  <si>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</si>
  <si>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</si>
  <si>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</si>
  <si>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</si>
  <si>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</si>
  <si>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</si>
  <si>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</si>
  <si>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</si>
  <si>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</si>
  <si>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</si>
  <si>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</si>
  <si>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</si>
  <si>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</si>
  <si>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</si>
  <si>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</si>
  <si>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</si>
  <si>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</si>
  <si>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</si>
  <si>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</si>
  <si>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</si>
  <si>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</si>
  <si>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</si>
  <si>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</si>
  <si>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</si>
  <si>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</si>
  <si>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</si>
  <si>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</si>
  <si>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</si>
  <si>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</si>
  <si>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</si>
  <si>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</si>
  <si>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</si>
  <si>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</si>
  <si>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</si>
  <si>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</si>
  <si>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</si>
  <si>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Oś 3. Jakość życia na obszarach wiejskich i zróżnicowanie gospodarki wiejskiej</t>
  </si>
  <si>
    <t>Działanie:</t>
  </si>
  <si>
    <t>Odnowa i rozwój wsi</t>
  </si>
  <si>
    <t>Nazwa projektu:</t>
  </si>
  <si>
    <r>
      <rPr>
        <sz val="8"/>
        <rFont val="Arial"/>
        <family val="0"/>
      </rPr>
      <t>Odnowa historycznego budynku Ratusza w Biskupcu</t>
    </r>
  </si>
  <si>
    <t>Razem wydatki:</t>
  </si>
  <si>
    <t>z tego: 2009r.</t>
  </si>
  <si>
    <t>2010r.</t>
  </si>
  <si>
    <t>2011r.</t>
  </si>
  <si>
    <t>2012r.***</t>
  </si>
  <si>
    <t>1.2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</si>
  <si>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</si>
  <si>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</si>
  <si>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</si>
  <si>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</si>
  <si>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</si>
  <si>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 xml:space="preserve">6.2 Ochrona środowiska przed zanieczyszczeniami </t>
  </si>
  <si>
    <t>Nazwa projektu:</t>
  </si>
  <si>
    <r>
      <rPr>
        <sz val="8"/>
        <rFont val="Arial"/>
        <family val="0"/>
      </rPr>
      <t>Doposażenie OSP w Biskupcu w niezbędne samochody ratowniczo-gaśnicze</t>
    </r>
  </si>
  <si>
    <t>Razem wydatki:</t>
  </si>
  <si>
    <t>75412</t>
  </si>
  <si>
    <t>z tego: 2009r.</t>
  </si>
  <si>
    <t>2010r.</t>
  </si>
  <si>
    <t>2011r.</t>
  </si>
  <si>
    <t>2012r.***</t>
  </si>
  <si>
    <t>1.3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</si>
  <si>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</si>
  <si>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</si>
  <si>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</si>
  <si>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Turystyka</t>
  </si>
  <si>
    <t>Działanie:</t>
  </si>
  <si>
    <t>2.1. Wzrost potencjału turystycznego</t>
  </si>
  <si>
    <t>Nazwa projektu:</t>
  </si>
  <si>
    <r>
      <rPr>
        <sz val="8"/>
        <rFont val="Arial"/>
        <family val="0"/>
      </rPr>
      <t>Budowa Centrum Rekreacyjno-Sportowego w Biskupcu</t>
    </r>
  </si>
  <si>
    <t>Razem wydatki:</t>
  </si>
  <si>
    <t>z tego: 2009r.</t>
  </si>
  <si>
    <t>2010r.</t>
  </si>
  <si>
    <t>2011r.</t>
  </si>
  <si>
    <t>2012r.***</t>
  </si>
  <si>
    <t>1.4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</si>
  <si>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</si>
  <si>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</si>
  <si>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</si>
  <si>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</si>
  <si>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</si>
  <si>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>6.1. Poprawa i zapobieganie degradacji środowiska poprzez budowę, rozbudowę, modernizację infrastruktury środowiska</t>
  </si>
  <si>
    <t>Nazwa projektu:</t>
  </si>
  <si>
    <r>
      <rPr>
        <sz val="8"/>
        <rFont val="Arial"/>
        <family val="0"/>
      </rPr>
      <t>Budowa kanalizacji sanitarnej w miejscowości Piotrowice</t>
    </r>
  </si>
  <si>
    <t>Razem wydatki:</t>
  </si>
  <si>
    <t>01010</t>
  </si>
  <si>
    <t>z tego: 2009r.</t>
  </si>
  <si>
    <t>2010r.</t>
  </si>
  <si>
    <t>2011r.</t>
  </si>
  <si>
    <t>2012r.***</t>
  </si>
  <si>
    <t>1.5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</si>
  <si>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</si>
  <si>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</si>
  <si>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</si>
  <si>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</si>
  <si>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</si>
  <si>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>6.1. Poprawa i zapobieganie degradacji środowiska poprzez budowę, rozbudowę, modernizację infrastruktury środowiska</t>
  </si>
  <si>
    <t>Nazwa projektu:</t>
  </si>
  <si>
    <r>
      <rPr>
        <sz val="8"/>
        <rFont val="Arial"/>
        <family val="0"/>
      </rPr>
      <t>Budowa kanalizacji sanitarnej w miejscowości Słupnica</t>
    </r>
  </si>
  <si>
    <t>Razem wydatki:</t>
  </si>
  <si>
    <t>01010</t>
  </si>
  <si>
    <t>z tego: 2009r.</t>
  </si>
  <si>
    <t>2010r.</t>
  </si>
  <si>
    <t>2011r.</t>
  </si>
  <si>
    <t>2012r.***</t>
  </si>
  <si>
    <t>1.6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</si>
  <si>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</si>
  <si>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</si>
  <si>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</si>
  <si>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</si>
  <si>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</si>
  <si>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</si>
  <si>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</si>
  <si>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</si>
  <si>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</si>
  <si>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</si>
  <si>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</si>
  <si>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</si>
  <si>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</si>
  <si>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</si>
  <si>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</si>
  <si>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</si>
  <si>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</si>
  <si>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</si>
  <si>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</si>
  <si>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</si>
  <si>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</si>
  <si>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</si>
  <si>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</si>
  <si>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</si>
  <si>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</si>
  <si>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</si>
  <si>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</si>
  <si>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</si>
  <si>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</si>
  <si>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</si>
  <si>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</si>
  <si>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</si>
  <si>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</si>
  <si>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</si>
  <si>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</si>
  <si>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</si>
  <si>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</si>
  <si>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</si>
  <si>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</si>
  <si>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</si>
  <si>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</si>
  <si>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</si>
  <si>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</si>
  <si>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</si>
  <si>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</si>
  <si>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</si>
  <si>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</si>
  <si>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</si>
  <si>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</si>
  <si>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</si>
  <si>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</si>
  <si>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</si>
  <si>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</si>
  <si>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</si>
  <si>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</si>
  <si>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</si>
  <si>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</si>
  <si>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</si>
  <si>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</si>
  <si>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</si>
  <si>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</si>
  <si>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</si>
  <si>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</si>
  <si>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</si>
  <si>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</si>
  <si>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</si>
  <si>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</si>
  <si>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</si>
  <si>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</si>
  <si>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</si>
  <si>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</si>
  <si>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</si>
  <si>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</si>
  <si>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</si>
  <si>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</si>
  <si>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</si>
  <si>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</si>
  <si>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</si>
  <si>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</si>
  <si>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</si>
  <si>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</si>
  <si>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</si>
  <si>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</si>
  <si>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</si>
  <si>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</si>
  <si>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</si>
  <si>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</si>
  <si>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</si>
  <si>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</si>
  <si>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</si>
  <si>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</si>
  <si>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</si>
  <si>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</si>
  <si>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</si>
  <si>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</si>
  <si>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</si>
  <si>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</si>
  <si>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</si>
  <si>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</si>
  <si>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</si>
  <si>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</si>
  <si>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</si>
  <si>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</si>
  <si>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</si>
  <si>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</si>
  <si>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</si>
  <si>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</si>
  <si>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</si>
  <si>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</si>
  <si>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</si>
  <si>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</si>
  <si>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</si>
  <si>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</si>
  <si>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</si>
  <si>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</si>
  <si>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</si>
  <si>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</si>
  <si>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</si>
  <si>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</si>
  <si>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</si>
  <si>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Przewidywane wykonanie na 31.12.2008r.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</si>
  <si>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</si>
  <si>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</si>
  <si>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</si>
  <si>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</si>
  <si>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</si>
  <si>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</si>
  <si>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</si>
  <si>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</si>
  <si>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</si>
  <si>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</si>
  <si>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</si>
  <si>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</si>
  <si>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</si>
  <si>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</si>
  <si>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</si>
  <si>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</si>
  <si>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</si>
  <si>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</si>
  <si>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</si>
  <si>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</si>
  <si>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</si>
  <si>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</si>
  <si>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</si>
  <si>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</si>
  <si>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</si>
  <si>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</si>
  <si>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</si>
  <si>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</si>
  <si>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</si>
  <si>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Przewidywane wykonanie w 2008 r.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</si>
  <si>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</si>
  <si>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</si>
  <si>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</si>
  <si>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</si>
  <si>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</si>
  <si>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</si>
  <si>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</si>
  <si>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</si>
  <si>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</si>
  <si>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</si>
  <si>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</si>
  <si>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</si>
  <si>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</si>
  <si>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</si>
  <si>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</si>
  <si>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</si>
  <si>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</si>
  <si>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</si>
  <si>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</si>
  <si>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</si>
  <si>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</si>
  <si>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</si>
  <si>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</si>
  <si>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</si>
  <si>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</si>
  <si>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</si>
  <si>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</si>
  <si>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</si>
  <si>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</si>
  <si>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</si>
  <si>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</si>
  <si>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</si>
  <si>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</si>
  <si>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</si>
  <si>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</si>
  <si>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</si>
  <si>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</si>
  <si>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</si>
  <si>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</si>
  <si>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</si>
  <si>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</si>
  <si>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</si>
  <si>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</si>
  <si>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</si>
  <si>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</si>
  <si>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</si>
  <si>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</si>
  <si>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</si>
  <si>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</si>
  <si>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</si>
  <si>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</si>
  <si>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</si>
  <si>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</si>
  <si>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</si>
  <si>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</si>
  <si>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rPr>
        <b/>
        <i/>
        <sz val="8"/>
        <rFont val="Arial CE"/>
        <family val="0"/>
      </rPr>
      <t xml:space="preserve">Spłaty kredytów, pożyczek do dochodów po wyłączeniach (%) (art. 169 </t>
    </r>
    <r>
      <rPr>
        <b/>
        <i/>
        <u val="single"/>
        <sz val="8"/>
        <rFont val="Arial CE"/>
        <family val="0"/>
      </rPr>
      <t>ust. 3</t>
    </r>
    <r>
      <rPr>
        <b/>
        <i/>
        <sz val="8"/>
        <rFont val="Arial CE"/>
        <family val="0"/>
      </rPr>
      <t xml:space="preserve">  u.f.p.)</t>
    </r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</si>
  <si>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</si>
  <si>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</si>
  <si>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</si>
  <si>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</si>
  <si>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</si>
  <si>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</si>
  <si>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</si>
  <si>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</si>
  <si>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</si>
  <si>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</si>
  <si>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</si>
  <si>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</si>
  <si>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</si>
  <si>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</si>
  <si>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</si>
  <si>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</si>
  <si>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</si>
  <si>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środki  na dofinansowanie własnych inwestycji gmin pozyskane z innych źródeł</t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</si>
  <si>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</si>
  <si>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</si>
  <si>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</si>
  <si>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</si>
  <si>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</si>
  <si>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</si>
  <si>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</si>
  <si>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</si>
  <si>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</si>
  <si>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</si>
  <si>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</si>
  <si>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</si>
  <si>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</si>
  <si>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</si>
  <si>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</si>
  <si>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</si>
  <si>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</si>
  <si>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</si>
  <si>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</si>
  <si>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</si>
  <si>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</si>
  <si>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</si>
  <si>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</si>
  <si>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</si>
  <si>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</si>
  <si>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</si>
  <si>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</si>
  <si>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</si>
  <si>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</si>
  <si>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</si>
  <si>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</si>
  <si>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</si>
  <si>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</si>
  <si>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</si>
  <si>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</si>
  <si>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</si>
  <si>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</si>
  <si>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</si>
  <si>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</si>
  <si>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</si>
  <si>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</si>
  <si>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</si>
  <si>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</si>
  <si>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</si>
  <si>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0500</t>
  </si>
  <si>
    <r>
      <rPr>
        <sz val="10"/>
        <rFont val="Arial CE"/>
        <family val="2"/>
      </rPr>
      <t>podatek od czynności cywilno prawnych</t>
    </r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</si>
  <si>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</si>
  <si>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</si>
  <si>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0360</t>
  </si>
  <si>
    <t>podatek od spadków i darowizn</t>
  </si>
  <si>
    <t>0500</t>
  </si>
  <si>
    <r>
      <rPr>
        <sz val="10"/>
        <rFont val="Arial CE"/>
        <family val="2"/>
      </rPr>
      <t>podatek od czynności cywilno prawnych</t>
    </r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</si>
  <si>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</si>
  <si>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</si>
  <si>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</si>
  <si>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</si>
  <si>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</si>
  <si>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</si>
  <si>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</si>
  <si>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</si>
  <si>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</si>
  <si>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</si>
  <si>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</si>
  <si>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</si>
  <si>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</si>
  <si>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</si>
  <si>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</si>
  <si>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</si>
  <si>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</si>
  <si>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</si>
  <si>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</si>
  <si>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</si>
  <si>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</si>
  <si>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</si>
  <si>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</si>
  <si>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</si>
  <si>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inwestycji gmin pozyskane z innych źródeł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</si>
  <si>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</si>
  <si>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</si>
  <si>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</si>
  <si>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</si>
  <si>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</si>
  <si>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</si>
  <si>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</si>
  <si>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</si>
  <si>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</si>
  <si>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</si>
  <si>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</si>
  <si>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</si>
  <si>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</si>
  <si>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</si>
  <si>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</si>
  <si>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</si>
  <si>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</si>
  <si>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</si>
  <si>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</si>
  <si>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</si>
  <si>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</si>
  <si>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</si>
  <si>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</si>
  <si>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</si>
  <si>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</si>
  <si>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</si>
  <si>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</si>
  <si>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</si>
  <si>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</si>
  <si>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2030</t>
  </si>
  <si>
    <t>dotacje celowe otrzymane  z budżetu państwa na realizację  własnych zadań bieżących  gmin</t>
  </si>
  <si>
    <t>85295</t>
  </si>
  <si>
    <t>Pozostała działalność</t>
  </si>
  <si>
    <t>2023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</si>
  <si>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</si>
  <si>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</si>
  <si>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</si>
  <si>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2033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</si>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</sst>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5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b/>
      <i/>
      <sz val="8"/>
      <name val="Arial CE"/>
      <family val="0"/>
    </font>
    <font>
      <b/>
      <i/>
      <u val="single"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1" applyFont="1" applyBorder="1">
      <alignment/>
      <protection/>
    </xf>
    <xf numFmtId="3" fontId="32" fillId="0" borderId="0" xfId="51" applyNumberFormat="1" applyFont="1" applyBorder="1">
      <alignment/>
      <protection/>
    </xf>
    <xf numFmtId="0" fontId="33" fillId="20" borderId="10" xfId="51" applyFont="1" applyFill="1" applyBorder="1" applyAlignment="1">
      <alignment horizontal="center" vertical="center" wrapText="1"/>
      <protection/>
    </xf>
    <xf numFmtId="0" fontId="34" fillId="0" borderId="10" xfId="51" applyFont="1" applyBorder="1" applyAlignment="1">
      <alignment horizontal="center" vertical="center"/>
      <protection/>
    </xf>
    <xf numFmtId="3" fontId="34" fillId="0" borderId="10" xfId="51" applyNumberFormat="1" applyFont="1" applyBorder="1" applyAlignment="1">
      <alignment horizontal="center" vertical="center"/>
      <protection/>
    </xf>
    <xf numFmtId="0" fontId="33" fillId="0" borderId="10" xfId="51" applyFont="1" applyBorder="1" applyAlignment="1">
      <alignment horizontal="center"/>
      <protection/>
    </xf>
    <xf numFmtId="0" fontId="35" fillId="0" borderId="10" xfId="51" applyFont="1" applyBorder="1">
      <alignment/>
      <protection/>
    </xf>
    <xf numFmtId="3" fontId="33" fillId="0" borderId="19" xfId="51" applyNumberFormat="1" applyFont="1" applyBorder="1">
      <alignment/>
      <protection/>
    </xf>
    <xf numFmtId="164" fontId="33" fillId="0" borderId="19" xfId="51" applyNumberFormat="1" applyFont="1" applyBorder="1">
      <alignment/>
      <protection/>
    </xf>
    <xf numFmtId="0" fontId="33" fillId="0" borderId="0" xfId="51" applyFont="1" applyBorder="1">
      <alignment/>
      <protection/>
    </xf>
    <xf numFmtId="0" fontId="32" fillId="0" borderId="11" xfId="51" applyFont="1" applyBorder="1">
      <alignment/>
      <protection/>
    </xf>
    <xf numFmtId="0" fontId="32" fillId="0" borderId="12" xfId="51" applyFont="1" applyBorder="1" applyAlignment="1">
      <alignment horizontal="left"/>
      <protection/>
    </xf>
    <xf numFmtId="0" fontId="32" fillId="0" borderId="20" xfId="51" applyFont="1" applyBorder="1" applyAlignment="1">
      <alignment horizontal="left"/>
      <protection/>
    </xf>
    <xf numFmtId="3" fontId="32" fillId="0" borderId="20" xfId="51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1" applyFont="1" applyBorder="1" applyAlignment="1">
      <alignment horizontal="left"/>
      <protection/>
    </xf>
    <xf numFmtId="0" fontId="32" fillId="0" borderId="0" xfId="51" applyFont="1" applyBorder="1" applyAlignment="1">
      <alignment horizontal="left"/>
      <protection/>
    </xf>
    <xf numFmtId="3" fontId="32" fillId="0" borderId="0" xfId="51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1" applyFont="1" applyBorder="1" applyAlignment="1">
      <alignment horizontal="left"/>
      <protection/>
    </xf>
    <xf numFmtId="0" fontId="32" fillId="0" borderId="25" xfId="51" applyFont="1" applyBorder="1" applyAlignment="1">
      <alignment horizontal="left"/>
      <protection/>
    </xf>
    <xf numFmtId="3" fontId="32" fillId="0" borderId="25" xfId="51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1" applyFont="1" applyBorder="1">
      <alignment/>
      <protection/>
    </xf>
    <xf numFmtId="49" fontId="32" fillId="0" borderId="10" xfId="51" applyNumberFormat="1" applyFont="1" applyBorder="1" applyAlignment="1">
      <alignment horizontal="center" vertical="center"/>
      <protection/>
    </xf>
    <xf numFmtId="0" fontId="32" fillId="0" borderId="13" xfId="51" applyFont="1" applyBorder="1" applyAlignment="1">
      <alignment horizontal="center"/>
      <protection/>
    </xf>
    <xf numFmtId="3" fontId="32" fillId="0" borderId="13" xfId="51" applyNumberFormat="1" applyFont="1" applyBorder="1">
      <alignment/>
      <protection/>
    </xf>
    <xf numFmtId="164" fontId="32" fillId="0" borderId="13" xfId="51" applyNumberFormat="1" applyFont="1" applyBorder="1">
      <alignment/>
      <protection/>
    </xf>
    <xf numFmtId="0" fontId="32" fillId="0" borderId="10" xfId="51" applyFont="1" applyBorder="1" applyAlignment="1">
      <alignment horizontal="center"/>
      <protection/>
    </xf>
    <xf numFmtId="3" fontId="32" fillId="0" borderId="10" xfId="51" applyNumberFormat="1" applyFont="1" applyBorder="1">
      <alignment/>
      <protection/>
    </xf>
    <xf numFmtId="49" fontId="32" fillId="0" borderId="13" xfId="51" applyNumberFormat="1" applyFont="1" applyBorder="1" applyAlignment="1">
      <alignment horizontal="center"/>
      <protection/>
    </xf>
    <xf numFmtId="0" fontId="32" fillId="0" borderId="0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/>
      <protection/>
    </xf>
    <xf numFmtId="0" fontId="32" fillId="0" borderId="0" xfId="51" applyFont="1" applyBorder="1" applyAlignment="1">
      <alignment horizontal="center" vertical="center"/>
      <protection/>
    </xf>
    <xf numFmtId="3" fontId="32" fillId="0" borderId="0" xfId="51" applyNumberFormat="1" applyFont="1" applyBorder="1" applyAlignment="1">
      <alignment horizontal="center" vertical="center"/>
      <protection/>
    </xf>
    <xf numFmtId="0" fontId="32" fillId="0" borderId="13" xfId="51" applyFont="1" applyBorder="1">
      <alignment/>
      <protection/>
    </xf>
    <xf numFmtId="0" fontId="33" fillId="0" borderId="10" xfId="51" applyFont="1" applyBorder="1">
      <alignment/>
      <protection/>
    </xf>
    <xf numFmtId="0" fontId="36" fillId="0" borderId="13" xfId="51" applyFont="1" applyBorder="1" applyAlignment="1">
      <alignment horizontal="center"/>
      <protection/>
    </xf>
    <xf numFmtId="3" fontId="32" fillId="0" borderId="10" xfId="51" applyNumberFormat="1" applyFont="1" applyBorder="1" applyAlignment="1">
      <alignment horizontal="center"/>
      <protection/>
    </xf>
    <xf numFmtId="49" fontId="32" fillId="0" borderId="10" xfId="51" applyNumberFormat="1" applyFont="1" applyBorder="1" applyAlignment="1">
      <alignment horizontal="center"/>
      <protection/>
    </xf>
    <xf numFmtId="0" fontId="32" fillId="0" borderId="10" xfId="51" applyFont="1" applyFill="1" applyBorder="1" applyAlignment="1">
      <alignment horizontal="center"/>
      <protection/>
    </xf>
    <xf numFmtId="3" fontId="33" fillId="0" borderId="10" xfId="51" applyNumberFormat="1" applyFont="1" applyBorder="1">
      <alignment/>
      <protection/>
    </xf>
    <xf numFmtId="164" fontId="33" fillId="0" borderId="10" xfId="51" applyNumberFormat="1" applyFont="1" applyFill="1" applyBorder="1">
      <alignment/>
      <protection/>
    </xf>
    <xf numFmtId="164" fontId="33" fillId="0" borderId="10" xfId="51" applyNumberFormat="1" applyFont="1" applyBorder="1">
      <alignment/>
      <protection/>
    </xf>
    <xf numFmtId="0" fontId="32" fillId="0" borderId="0" xfId="51" applyFont="1" applyBorder="1" applyAlignment="1">
      <alignment horizontal="right"/>
      <protection/>
    </xf>
    <xf numFmtId="0" fontId="32" fillId="0" borderId="0" xfId="51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37" xfId="0" applyFont="1" applyFill="1" applyBorder="1" applyAlignment="1">
      <alignment horizontal="center" vertical="center"/>
    </xf>
    <xf numFmtId="0" fontId="37" fillId="20" borderId="38" xfId="0" applyFont="1" applyFill="1" applyBorder="1" applyAlignment="1">
      <alignment horizontal="center" vertical="center"/>
    </xf>
    <xf numFmtId="0" fontId="37" fillId="20" borderId="39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8" fillId="0" borderId="40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38" fillId="0" borderId="42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3" xfId="0" applyNumberFormat="1" applyFont="1" applyBorder="1" applyAlignment="1">
      <alignment vertical="center"/>
    </xf>
    <xf numFmtId="0" fontId="21" fillId="0" borderId="42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39" fillId="0" borderId="42" xfId="0" applyFont="1" applyBorder="1" applyAlignment="1">
      <alignment vertical="center" wrapText="1"/>
    </xf>
    <xf numFmtId="10" fontId="21" fillId="0" borderId="29" xfId="53" applyNumberFormat="1" applyFont="1" applyFill="1" applyBorder="1" applyAlignment="1" applyProtection="1">
      <alignment vertical="center"/>
      <protection/>
    </xf>
    <xf numFmtId="10" fontId="21" fillId="0" borderId="43" xfId="53" applyNumberFormat="1" applyFont="1" applyFill="1" applyBorder="1" applyAlignment="1" applyProtection="1">
      <alignment vertical="center"/>
      <protection/>
    </xf>
    <xf numFmtId="0" fontId="41" fillId="0" borderId="42" xfId="0" applyFont="1" applyBorder="1" applyAlignment="1">
      <alignment vertical="center" wrapText="1"/>
    </xf>
    <xf numFmtId="0" fontId="38" fillId="0" borderId="42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0" fontId="43" fillId="0" borderId="44" xfId="0" applyFont="1" applyBorder="1" applyAlignment="1">
      <alignment vertical="center" wrapText="1"/>
    </xf>
    <xf numFmtId="10" fontId="0" fillId="0" borderId="35" xfId="53" applyNumberFormat="1" applyFont="1" applyFill="1" applyBorder="1" applyAlignment="1" applyProtection="1">
      <alignment vertical="center"/>
      <protection/>
    </xf>
    <xf numFmtId="10" fontId="0" fillId="0" borderId="45" xfId="53" applyNumberFormat="1" applyFont="1" applyFill="1" applyBorder="1" applyAlignment="1" applyProtection="1">
      <alignment vertical="center"/>
      <protection/>
    </xf>
    <xf numFmtId="4" fontId="0" fillId="0" borderId="0" xfId="0" applyNumberFormat="1" applyBorder="1" applyAlignment="1">
      <alignment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6" fillId="0" borderId="0" xfId="51" applyFont="1" applyBorder="1" applyAlignment="1">
      <alignment horizontal="center"/>
      <protection/>
    </xf>
    <xf numFmtId="0" fontId="21" fillId="20" borderId="4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49" xfId="0" applyFont="1" applyFill="1" applyBorder="1" applyAlignment="1">
      <alignment horizontal="center" vertical="center"/>
    </xf>
    <xf numFmtId="0" fontId="21" fillId="20" borderId="46" xfId="0" applyFont="1" applyFill="1" applyBorder="1" applyAlignment="1">
      <alignment horizontal="center" vertical="center"/>
    </xf>
    <xf numFmtId="0" fontId="21" fillId="20" borderId="46" xfId="0" applyFont="1" applyFill="1" applyBorder="1" applyAlignment="1">
      <alignment horizontal="center" vertical="center" wrapText="1"/>
    </xf>
    <xf numFmtId="0" fontId="33" fillId="20" borderId="10" xfId="51" applyFont="1" applyFill="1" applyBorder="1" applyAlignment="1">
      <alignment horizontal="center" vertical="center"/>
      <protection/>
    </xf>
    <xf numFmtId="0" fontId="33" fillId="20" borderId="10" xfId="51" applyFont="1" applyFill="1" applyBorder="1" applyAlignment="1">
      <alignment horizontal="center" vertical="center" wrapText="1"/>
      <protection/>
    </xf>
    <xf numFmtId="3" fontId="33" fillId="20" borderId="10" xfId="51" applyNumberFormat="1" applyFont="1" applyFill="1" applyBorder="1" applyAlignment="1">
      <alignment horizontal="center" vertical="center" wrapText="1"/>
      <protection/>
    </xf>
    <xf numFmtId="3" fontId="33" fillId="20" borderId="10" xfId="51" applyNumberFormat="1" applyFont="1" applyFill="1" applyBorder="1" applyAlignment="1">
      <alignment horizontal="center" vertical="center"/>
      <protection/>
    </xf>
    <xf numFmtId="0" fontId="33" fillId="0" borderId="19" xfId="51" applyFont="1" applyBorder="1" applyAlignment="1">
      <alignment horizontal="center"/>
      <protection/>
    </xf>
    <xf numFmtId="0" fontId="32" fillId="0" borderId="10" xfId="51" applyFont="1" applyBorder="1" applyAlignment="1">
      <alignment horizontal="center" vertical="center"/>
      <protection/>
    </xf>
    <xf numFmtId="0" fontId="32" fillId="0" borderId="19" xfId="51" applyFont="1" applyBorder="1" applyAlignment="1">
      <alignment horizontal="left"/>
      <protection/>
    </xf>
    <xf numFmtId="0" fontId="32" fillId="0" borderId="50" xfId="51" applyFont="1" applyBorder="1" applyAlignment="1">
      <alignment horizontal="left"/>
      <protection/>
    </xf>
    <xf numFmtId="0" fontId="32" fillId="0" borderId="13" xfId="51" applyFont="1" applyBorder="1" applyAlignment="1">
      <alignment horizontal="left"/>
      <protection/>
    </xf>
    <xf numFmtId="0" fontId="32" fillId="0" borderId="10" xfId="51" applyFont="1" applyBorder="1" applyAlignment="1">
      <alignment horizontal="center"/>
      <protection/>
    </xf>
    <xf numFmtId="0" fontId="33" fillId="0" borderId="10" xfId="51" applyFont="1" applyBorder="1" applyAlignment="1">
      <alignment horizontal="center"/>
      <protection/>
    </xf>
    <xf numFmtId="3" fontId="32" fillId="0" borderId="10" xfId="51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7" fillId="20" borderId="27" xfId="0" applyFont="1" applyFill="1" applyBorder="1" applyAlignment="1">
      <alignment horizontal="center" vertical="center"/>
    </xf>
    <xf numFmtId="0" fontId="21" fillId="20" borderId="37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  <xf numFmtId="10" fontId="23" fillId="0" borderId="35" xfId="53" applyNumberFormat="1" applyFont="1" applyFill="1" applyBorder="1" applyAlignment="1" applyProtection="1">
      <alignment horizontal="right" vertical="center"/>
      <protection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37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zoomScale="75" zoomScaleNormal="75" workbookViewId="0" topLeftCell="A1">
      <pane ySplit="5" topLeftCell="BM170" activePane="bottomLeft" state="frozen"/>
      <selection pane="topLeft" activeCell="D217" sqref="D217"/>
      <selection pane="bottomLeft" activeCell="D230" sqref="D230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2.375" style="2" customWidth="1"/>
    <col min="8" max="8" width="13.375" style="2" customWidth="1"/>
  </cols>
  <sheetData>
    <row r="1" spans="1:8" ht="18" customHeight="1">
      <c r="A1" s="337" t="s">
        <v>552</v>
      </c>
      <c r="B1" s="337"/>
      <c r="C1" s="337"/>
      <c r="D1" s="337"/>
      <c r="E1" s="337"/>
      <c r="F1" s="337"/>
      <c r="G1" s="337"/>
      <c r="H1" s="337"/>
    </row>
    <row r="2" spans="2:4" ht="18">
      <c r="B2" s="3"/>
      <c r="C2" s="3"/>
      <c r="D2" s="3"/>
    </row>
    <row r="3" spans="4:8" ht="12.75">
      <c r="D3" s="5" t="s">
        <v>36</v>
      </c>
      <c r="G3" s="4"/>
      <c r="H3" s="4" t="s">
        <v>553</v>
      </c>
    </row>
    <row r="4" spans="1:8" s="5" customFormat="1" ht="15" customHeight="1">
      <c r="A4" s="338" t="s">
        <v>554</v>
      </c>
      <c r="B4" s="338" t="s">
        <v>555</v>
      </c>
      <c r="C4" s="339" t="s">
        <v>556</v>
      </c>
      <c r="D4" s="339" t="s">
        <v>557</v>
      </c>
      <c r="E4" s="333" t="s">
        <v>558</v>
      </c>
      <c r="F4" s="333" t="s">
        <v>559</v>
      </c>
      <c r="G4" s="333"/>
      <c r="H4" s="333" t="s">
        <v>560</v>
      </c>
    </row>
    <row r="5" spans="1:8" s="5" customFormat="1" ht="15" customHeight="1">
      <c r="A5" s="338"/>
      <c r="B5" s="338"/>
      <c r="C5" s="339"/>
      <c r="D5" s="339"/>
      <c r="E5" s="333"/>
      <c r="F5" s="6" t="s">
        <v>561</v>
      </c>
      <c r="G5" s="7" t="s">
        <v>562</v>
      </c>
      <c r="H5" s="333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563</v>
      </c>
      <c r="B7" s="12"/>
      <c r="C7" s="13"/>
      <c r="D7" s="14" t="s">
        <v>564</v>
      </c>
      <c r="E7" s="15">
        <f>E8+E16</f>
        <v>4720000</v>
      </c>
      <c r="F7" s="15">
        <f>F8+F16</f>
        <v>0</v>
      </c>
      <c r="G7" s="15">
        <f>G8+G16</f>
        <v>0</v>
      </c>
      <c r="H7" s="15">
        <f>H8+H16</f>
        <v>4720000</v>
      </c>
    </row>
    <row r="8" spans="1:8" s="16" customFormat="1" ht="19.5" customHeight="1">
      <c r="A8" s="17"/>
      <c r="B8" s="17" t="s">
        <v>565</v>
      </c>
      <c r="C8" s="18"/>
      <c r="D8" s="19" t="s">
        <v>566</v>
      </c>
      <c r="E8" s="20">
        <f>SUM(E9:E13)</f>
        <v>4720000</v>
      </c>
      <c r="F8" s="20">
        <f>SUM(F9:F13)</f>
        <v>0</v>
      </c>
      <c r="G8" s="20">
        <f>SUM(G9:G13)</f>
        <v>0</v>
      </c>
      <c r="H8" s="20">
        <f>SUM(H9:H13)</f>
        <v>4720000</v>
      </c>
    </row>
    <row r="9" spans="1:8" ht="37.5" customHeight="1" hidden="1">
      <c r="A9" s="21"/>
      <c r="B9" s="21"/>
      <c r="C9" s="22"/>
      <c r="D9" s="23"/>
      <c r="E9" s="24"/>
      <c r="F9" s="24"/>
      <c r="G9" s="25"/>
      <c r="H9" s="24"/>
    </row>
    <row r="10" spans="1:8" ht="30.75" customHeight="1" hidden="1">
      <c r="A10" s="26"/>
      <c r="B10" s="26"/>
      <c r="C10" s="22"/>
      <c r="D10" s="23"/>
      <c r="E10" s="24"/>
      <c r="F10" s="24"/>
      <c r="G10" s="25"/>
      <c r="H10" s="24"/>
    </row>
    <row r="11" spans="1:8" ht="31.5" customHeight="1">
      <c r="A11" s="26"/>
      <c r="B11" s="26"/>
      <c r="C11" s="22">
        <v>6298</v>
      </c>
      <c r="D11" s="23" t="s">
        <v>567</v>
      </c>
      <c r="E11" s="24">
        <v>4720000</v>
      </c>
      <c r="F11" s="24"/>
      <c r="G11" s="25"/>
      <c r="H11" s="24">
        <f>E11+F11-G11</f>
        <v>4720000</v>
      </c>
    </row>
    <row r="12" spans="1:8" ht="28.5" customHeight="1" hidden="1">
      <c r="A12" s="26"/>
      <c r="B12" s="26"/>
      <c r="C12" s="22"/>
      <c r="D12" s="23"/>
      <c r="E12" s="24"/>
      <c r="F12" s="24"/>
      <c r="G12" s="25"/>
      <c r="H12" s="24"/>
    </row>
    <row r="13" spans="1:8" ht="43.5" customHeight="1" hidden="1">
      <c r="A13" s="26"/>
      <c r="B13" s="26"/>
      <c r="C13" s="22"/>
      <c r="D13" s="23"/>
      <c r="E13" s="24"/>
      <c r="F13" s="24"/>
      <c r="G13" s="25"/>
      <c r="H13" s="24"/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 hidden="1">
      <c r="A16" s="17"/>
      <c r="B16" s="17"/>
      <c r="C16" s="17"/>
      <c r="D16" s="19"/>
      <c r="E16" s="20"/>
      <c r="F16" s="20"/>
      <c r="G16" s="20"/>
      <c r="H16" s="20"/>
    </row>
    <row r="17" spans="1:8" ht="12.75" hidden="1">
      <c r="A17" s="26"/>
      <c r="B17" s="26"/>
      <c r="C17" s="26"/>
      <c r="D17" s="23"/>
      <c r="E17" s="24"/>
      <c r="F17" s="31"/>
      <c r="G17" s="32"/>
      <c r="H17" s="31"/>
    </row>
    <row r="18" spans="1:8" ht="12.75" hidden="1">
      <c r="A18" s="26"/>
      <c r="B18" s="26"/>
      <c r="C18" s="26"/>
      <c r="D18" s="23"/>
      <c r="E18" s="24"/>
      <c r="F18" s="31"/>
      <c r="G18" s="32"/>
      <c r="H18" s="31"/>
    </row>
    <row r="19" spans="1:8" ht="12.75" hidden="1">
      <c r="A19" s="26"/>
      <c r="B19" s="26"/>
      <c r="C19" s="26"/>
      <c r="D19" s="23"/>
      <c r="E19" s="24"/>
      <c r="F19" s="24"/>
      <c r="G19" s="25"/>
      <c r="H19" s="24"/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 hidden="1">
      <c r="A23" s="12"/>
      <c r="B23" s="12"/>
      <c r="C23" s="12"/>
      <c r="D23" s="14"/>
      <c r="E23" s="15"/>
      <c r="F23" s="15"/>
      <c r="G23" s="15"/>
      <c r="H23" s="15"/>
    </row>
    <row r="24" spans="1:8" s="16" customFormat="1" ht="12.75" hidden="1">
      <c r="A24" s="33"/>
      <c r="B24" s="33"/>
      <c r="C24" s="33"/>
      <c r="D24" s="34"/>
      <c r="E24" s="20"/>
      <c r="F24" s="20"/>
      <c r="G24" s="20"/>
      <c r="H24" s="20"/>
    </row>
    <row r="25" spans="1:8" ht="12.75" hidden="1">
      <c r="A25" s="35"/>
      <c r="B25" s="35"/>
      <c r="C25" s="36"/>
      <c r="D25" s="37"/>
      <c r="E25" s="24"/>
      <c r="F25" s="24"/>
      <c r="G25" s="25"/>
      <c r="H25" s="24"/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568</v>
      </c>
      <c r="B27" s="12"/>
      <c r="C27" s="38"/>
      <c r="D27" s="14" t="s">
        <v>569</v>
      </c>
      <c r="E27" s="15">
        <f>E28</f>
        <v>5556878</v>
      </c>
      <c r="F27" s="15">
        <f>F28</f>
        <v>0</v>
      </c>
      <c r="G27" s="15">
        <f>G28</f>
        <v>0</v>
      </c>
      <c r="H27" s="15">
        <f>H28</f>
        <v>5556878</v>
      </c>
    </row>
    <row r="28" spans="1:8" s="16" customFormat="1" ht="12.75">
      <c r="A28" s="17"/>
      <c r="B28" s="17" t="s">
        <v>570</v>
      </c>
      <c r="C28" s="39"/>
      <c r="D28" s="19" t="s">
        <v>571</v>
      </c>
      <c r="E28" s="20">
        <f>SUM(E31:E34)</f>
        <v>5556878</v>
      </c>
      <c r="F28" s="20">
        <f>SUM(F31:F34)</f>
        <v>0</v>
      </c>
      <c r="G28" s="20">
        <f>SUM(G31:G34)</f>
        <v>0</v>
      </c>
      <c r="H28" s="20">
        <f>SUM(H31:H34)</f>
        <v>5556878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572</v>
      </c>
      <c r="D31" s="23" t="s">
        <v>573</v>
      </c>
      <c r="E31" s="24">
        <v>3148402</v>
      </c>
      <c r="F31" s="31"/>
      <c r="G31" s="32"/>
      <c r="H31" s="31">
        <f>E31+F31-G31</f>
        <v>3148402</v>
      </c>
    </row>
    <row r="32" spans="1:8" ht="12.75">
      <c r="A32" s="26"/>
      <c r="B32" s="26"/>
      <c r="C32" s="26" t="s">
        <v>574</v>
      </c>
      <c r="D32" s="23" t="s">
        <v>575</v>
      </c>
      <c r="E32" s="24">
        <v>2408476</v>
      </c>
      <c r="F32" s="24"/>
      <c r="G32" s="25"/>
      <c r="H32" s="24">
        <f>E32+F32-G32</f>
        <v>2408476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12.75" hidden="1">
      <c r="A34" s="26"/>
      <c r="B34" s="26"/>
      <c r="C34" s="26"/>
      <c r="D34" s="23"/>
      <c r="E34" s="24"/>
      <c r="F34" s="24"/>
      <c r="G34" s="25"/>
      <c r="H34" s="24"/>
    </row>
    <row r="35" spans="1:8" s="16" customFormat="1" ht="12.75" hidden="1">
      <c r="A35" s="12"/>
      <c r="B35" s="12"/>
      <c r="C35" s="12"/>
      <c r="D35" s="14"/>
      <c r="E35" s="15"/>
      <c r="F35" s="15"/>
      <c r="G35" s="15"/>
      <c r="H35" s="15"/>
    </row>
    <row r="36" spans="1:8" s="16" customFormat="1" ht="12.75" hidden="1">
      <c r="A36" s="17"/>
      <c r="B36" s="17"/>
      <c r="C36" s="17"/>
      <c r="D36" s="19"/>
      <c r="E36" s="20"/>
      <c r="F36" s="20"/>
      <c r="G36" s="20"/>
      <c r="H36" s="20"/>
    </row>
    <row r="37" spans="1:8" ht="12.75" hidden="1">
      <c r="A37" s="26"/>
      <c r="B37" s="21"/>
      <c r="C37" s="26"/>
      <c r="D37" s="23"/>
      <c r="E37" s="24"/>
      <c r="F37" s="24"/>
      <c r="G37" s="25"/>
      <c r="H37" s="24"/>
    </row>
    <row r="38" spans="1:8" ht="12.75" hidden="1">
      <c r="A38" s="26"/>
      <c r="B38" s="21"/>
      <c r="C38" s="26"/>
      <c r="D38" s="23"/>
      <c r="E38" s="24"/>
      <c r="F38" s="24"/>
      <c r="G38" s="25"/>
      <c r="H38" s="24"/>
    </row>
    <row r="39" spans="1:8" ht="47.25" customHeight="1" hidden="1">
      <c r="A39" s="26"/>
      <c r="B39" s="21"/>
      <c r="C39" s="26"/>
      <c r="D39" s="37"/>
      <c r="E39" s="24"/>
      <c r="F39" s="24"/>
      <c r="G39" s="25"/>
      <c r="H39" s="24"/>
    </row>
    <row r="40" spans="1:8" ht="34.5" customHeight="1" hidden="1">
      <c r="A40" s="26"/>
      <c r="B40" s="21"/>
      <c r="C40" s="26"/>
      <c r="D40" s="37"/>
      <c r="E40" s="24"/>
      <c r="F40" s="24"/>
      <c r="G40" s="25"/>
      <c r="H40" s="24"/>
    </row>
    <row r="41" spans="1:8" ht="12.75" hidden="1">
      <c r="A41" s="26"/>
      <c r="B41" s="21"/>
      <c r="C41" s="26"/>
      <c r="D41" s="23"/>
      <c r="E41" s="24"/>
      <c r="F41" s="24"/>
      <c r="G41" s="25"/>
      <c r="H41" s="24"/>
    </row>
    <row r="42" spans="1:8" ht="18.75" customHeight="1" hidden="1">
      <c r="A42" s="26"/>
      <c r="B42" s="21"/>
      <c r="C42" s="26"/>
      <c r="D42" s="23"/>
      <c r="E42" s="24"/>
      <c r="F42" s="24"/>
      <c r="G42" s="25"/>
      <c r="H42" s="24"/>
    </row>
    <row r="43" spans="1:8" s="16" customFormat="1" ht="12.75" hidden="1">
      <c r="A43" s="12"/>
      <c r="B43" s="12"/>
      <c r="C43" s="12"/>
      <c r="D43" s="14"/>
      <c r="E43" s="15"/>
      <c r="F43" s="15"/>
      <c r="G43" s="15"/>
      <c r="H43" s="15"/>
    </row>
    <row r="44" spans="1:8" s="16" customFormat="1" ht="12.75" hidden="1">
      <c r="A44" s="17"/>
      <c r="B44" s="17"/>
      <c r="C44" s="17"/>
      <c r="D44" s="19"/>
      <c r="E44" s="41"/>
      <c r="F44" s="41"/>
      <c r="G44" s="41"/>
      <c r="H44" s="41"/>
    </row>
    <row r="45" spans="1:8" ht="12.75" hidden="1">
      <c r="A45" s="26"/>
      <c r="B45" s="21"/>
      <c r="C45" s="26"/>
      <c r="D45" s="23"/>
      <c r="E45" s="24"/>
      <c r="F45" s="24"/>
      <c r="G45" s="25"/>
      <c r="H45" s="24"/>
    </row>
    <row r="46" spans="1:8" s="16" customFormat="1" ht="12.75">
      <c r="A46" s="12" t="s">
        <v>576</v>
      </c>
      <c r="B46" s="12"/>
      <c r="C46" s="12"/>
      <c r="D46" s="14" t="s">
        <v>577</v>
      </c>
      <c r="E46" s="15">
        <f>E47+E49</f>
        <v>793734</v>
      </c>
      <c r="F46" s="15">
        <f>F47+F49</f>
        <v>0</v>
      </c>
      <c r="G46" s="15">
        <f>G47+G49</f>
        <v>0</v>
      </c>
      <c r="H46" s="15">
        <f>H47+H49</f>
        <v>793734</v>
      </c>
    </row>
    <row r="47" spans="1:8" s="16" customFormat="1" ht="12.75">
      <c r="A47" s="17"/>
      <c r="B47" s="17" t="s">
        <v>578</v>
      </c>
      <c r="C47" s="17"/>
      <c r="D47" s="19" t="s">
        <v>579</v>
      </c>
      <c r="E47" s="20">
        <f>E48</f>
        <v>89644</v>
      </c>
      <c r="F47" s="20">
        <f>F48</f>
        <v>0</v>
      </c>
      <c r="G47" s="20">
        <f>G48</f>
        <v>0</v>
      </c>
      <c r="H47" s="20">
        <f>H48</f>
        <v>89644</v>
      </c>
    </row>
    <row r="48" spans="1:8" ht="25.5">
      <c r="A48" s="26"/>
      <c r="B48" s="26"/>
      <c r="C48" s="26" t="s">
        <v>580</v>
      </c>
      <c r="D48" s="23" t="s">
        <v>581</v>
      </c>
      <c r="E48" s="24">
        <v>89644</v>
      </c>
      <c r="F48" s="24"/>
      <c r="G48" s="25"/>
      <c r="H48" s="24">
        <f>E48+F48-G48</f>
        <v>89644</v>
      </c>
    </row>
    <row r="49" spans="1:8" s="16" customFormat="1" ht="12.75">
      <c r="A49" s="17"/>
      <c r="B49" s="17" t="s">
        <v>582</v>
      </c>
      <c r="C49" s="17"/>
      <c r="D49" s="19" t="s">
        <v>583</v>
      </c>
      <c r="E49" s="20">
        <f>SUM(E50:E54)</f>
        <v>704090</v>
      </c>
      <c r="F49" s="20">
        <f>SUM(F50:F54)</f>
        <v>0</v>
      </c>
      <c r="G49" s="20">
        <f>SUM(G50:G54)</f>
        <v>0</v>
      </c>
      <c r="H49" s="20">
        <f>SUM(H50:H54)</f>
        <v>704090</v>
      </c>
    </row>
    <row r="50" spans="1:8" ht="17.25" customHeight="1" hidden="1">
      <c r="A50" s="26"/>
      <c r="B50" s="21"/>
      <c r="C50" s="42"/>
      <c r="D50" s="23"/>
      <c r="E50" s="31"/>
      <c r="F50" s="31"/>
      <c r="G50" s="32"/>
      <c r="H50" s="31"/>
    </row>
    <row r="51" spans="1:8" ht="18" customHeight="1" hidden="1">
      <c r="A51" s="26"/>
      <c r="B51" s="26"/>
      <c r="C51" s="26"/>
      <c r="D51" s="23"/>
      <c r="E51" s="24"/>
      <c r="F51" s="24"/>
      <c r="G51" s="25"/>
      <c r="H51" s="24"/>
    </row>
    <row r="52" spans="1:8" ht="35.25" customHeight="1">
      <c r="A52" s="26"/>
      <c r="B52" s="26"/>
      <c r="C52" s="26" t="s">
        <v>584</v>
      </c>
      <c r="D52" s="23" t="s">
        <v>585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586</v>
      </c>
      <c r="D53" s="23" t="s">
        <v>587</v>
      </c>
      <c r="E53" s="24">
        <v>298970</v>
      </c>
      <c r="F53" s="24"/>
      <c r="G53" s="25"/>
      <c r="H53" s="24">
        <f>E53+F53-G53</f>
        <v>298970</v>
      </c>
    </row>
    <row r="54" spans="1:8" ht="12.75">
      <c r="A54" s="26"/>
      <c r="B54" s="26"/>
      <c r="C54" s="26" t="s">
        <v>588</v>
      </c>
      <c r="D54" s="23" t="s">
        <v>589</v>
      </c>
      <c r="E54" s="24">
        <v>403120</v>
      </c>
      <c r="F54" s="24"/>
      <c r="G54" s="25"/>
      <c r="H54" s="24">
        <f>E54+F54-G54</f>
        <v>403120</v>
      </c>
    </row>
    <row r="55" spans="1:8" s="16" customFormat="1" ht="25.5">
      <c r="A55" s="12" t="s">
        <v>590</v>
      </c>
      <c r="B55" s="12"/>
      <c r="C55" s="12"/>
      <c r="D55" s="14" t="s">
        <v>591</v>
      </c>
      <c r="E55" s="15">
        <f aca="true" t="shared" si="0" ref="E55:H56">E56</f>
        <v>1549</v>
      </c>
      <c r="F55" s="15">
        <f t="shared" si="0"/>
        <v>0</v>
      </c>
      <c r="G55" s="15">
        <f t="shared" si="0"/>
        <v>0</v>
      </c>
      <c r="H55" s="15">
        <f t="shared" si="0"/>
        <v>1549</v>
      </c>
    </row>
    <row r="56" spans="1:8" s="16" customFormat="1" ht="25.5">
      <c r="A56" s="17"/>
      <c r="B56" s="17" t="s">
        <v>592</v>
      </c>
      <c r="C56" s="17"/>
      <c r="D56" s="19" t="s">
        <v>593</v>
      </c>
      <c r="E56" s="20">
        <f t="shared" si="0"/>
        <v>1549</v>
      </c>
      <c r="F56" s="20">
        <f t="shared" si="0"/>
        <v>0</v>
      </c>
      <c r="G56" s="20">
        <f t="shared" si="0"/>
        <v>0</v>
      </c>
      <c r="H56" s="20">
        <f t="shared" si="0"/>
        <v>1549</v>
      </c>
    </row>
    <row r="57" spans="1:8" ht="25.5">
      <c r="A57" s="26"/>
      <c r="B57" s="26"/>
      <c r="C57" s="26" t="s">
        <v>594</v>
      </c>
      <c r="D57" s="23" t="s">
        <v>595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s="16" customFormat="1" ht="12.75">
      <c r="A60" s="12" t="s">
        <v>596</v>
      </c>
      <c r="B60" s="12"/>
      <c r="C60" s="12"/>
      <c r="D60" s="14" t="s">
        <v>597</v>
      </c>
      <c r="E60" s="15">
        <f>E63+E65</f>
        <v>1044320</v>
      </c>
      <c r="F60" s="15">
        <f>F63+F65</f>
        <v>0</v>
      </c>
      <c r="G60" s="15">
        <f>G63+G65</f>
        <v>0</v>
      </c>
      <c r="H60" s="15">
        <f>H63+H65</f>
        <v>1044320</v>
      </c>
    </row>
    <row r="61" spans="1:8" s="16" customFormat="1" ht="12.75" hidden="1">
      <c r="A61" s="33"/>
      <c r="B61" s="33"/>
      <c r="C61" s="33"/>
      <c r="D61" s="34"/>
      <c r="E61" s="20"/>
      <c r="F61" s="20"/>
      <c r="G61" s="44"/>
      <c r="H61" s="20"/>
    </row>
    <row r="62" spans="1:8" s="16" customFormat="1" ht="12.75" hidden="1">
      <c r="A62" s="33"/>
      <c r="B62" s="33"/>
      <c r="C62" s="33"/>
      <c r="D62" s="45"/>
      <c r="E62" s="20"/>
      <c r="F62" s="20"/>
      <c r="G62" s="44"/>
      <c r="H62" s="20"/>
    </row>
    <row r="63" spans="1:8" s="16" customFormat="1" ht="16.5" customHeight="1">
      <c r="A63" s="33"/>
      <c r="B63" s="33" t="s">
        <v>598</v>
      </c>
      <c r="C63" s="33"/>
      <c r="D63" s="19" t="s">
        <v>599</v>
      </c>
      <c r="E63" s="41">
        <f>E64</f>
        <v>1044320</v>
      </c>
      <c r="F63" s="41">
        <f>F64</f>
        <v>0</v>
      </c>
      <c r="G63" s="41">
        <f>G64</f>
        <v>0</v>
      </c>
      <c r="H63" s="41">
        <f>H64</f>
        <v>1044320</v>
      </c>
    </row>
    <row r="64" spans="1:8" ht="12.75">
      <c r="A64" s="35"/>
      <c r="B64" s="36"/>
      <c r="C64" s="36" t="s">
        <v>600</v>
      </c>
      <c r="D64" s="23" t="s">
        <v>601</v>
      </c>
      <c r="E64" s="24">
        <v>1044320</v>
      </c>
      <c r="F64" s="24"/>
      <c r="G64" s="25"/>
      <c r="H64" s="24">
        <f>E64+F64-G64</f>
        <v>1044320</v>
      </c>
    </row>
    <row r="65" spans="1:8" s="16" customFormat="1" ht="19.5" customHeight="1" hidden="1">
      <c r="A65" s="17"/>
      <c r="B65" s="17"/>
      <c r="C65" s="17"/>
      <c r="D65" s="19"/>
      <c r="E65" s="20"/>
      <c r="F65" s="20"/>
      <c r="G65" s="20"/>
      <c r="H65" s="20"/>
    </row>
    <row r="66" spans="1:8" ht="12.75" hidden="1">
      <c r="A66" s="26"/>
      <c r="B66" s="26"/>
      <c r="C66" s="26"/>
      <c r="D66" s="23"/>
      <c r="E66" s="24"/>
      <c r="F66" s="24"/>
      <c r="G66" s="25"/>
      <c r="H66" s="24"/>
    </row>
    <row r="67" spans="1:8" s="16" customFormat="1" ht="36">
      <c r="A67" s="12" t="s">
        <v>602</v>
      </c>
      <c r="B67" s="12"/>
      <c r="C67" s="12"/>
      <c r="D67" s="46" t="s">
        <v>603</v>
      </c>
      <c r="E67" s="47">
        <f>E68+E71+E84+E97+E100+E102</f>
        <v>1894681</v>
      </c>
      <c r="F67" s="47">
        <f>F68+F71+F84+F97+F100+F102</f>
        <v>0</v>
      </c>
      <c r="G67" s="47">
        <f>G68+G71+G84+G97+G100+G102</f>
        <v>0</v>
      </c>
      <c r="H67" s="47">
        <f>H68+H71+H84+H97+H100+H102</f>
        <v>1894681</v>
      </c>
    </row>
    <row r="68" spans="1:8" s="16" customFormat="1" ht="12.75">
      <c r="A68" s="17"/>
      <c r="B68" s="17" t="s">
        <v>604</v>
      </c>
      <c r="C68" s="17"/>
      <c r="D68" s="19" t="s">
        <v>605</v>
      </c>
      <c r="E68" s="48">
        <f>E69+E70</f>
        <v>110</v>
      </c>
      <c r="F68" s="48">
        <f>F69+F70</f>
        <v>0</v>
      </c>
      <c r="G68" s="48">
        <f>G69+G70</f>
        <v>0</v>
      </c>
      <c r="H68" s="48">
        <f>H69+H70</f>
        <v>110</v>
      </c>
    </row>
    <row r="69" spans="1:8" ht="25.5">
      <c r="A69" s="26"/>
      <c r="B69" s="26"/>
      <c r="C69" s="26" t="s">
        <v>606</v>
      </c>
      <c r="D69" s="23" t="s">
        <v>607</v>
      </c>
      <c r="E69" s="24">
        <v>100</v>
      </c>
      <c r="F69" s="24"/>
      <c r="G69" s="25"/>
      <c r="H69" s="24">
        <f>E69+F69-G69</f>
        <v>100</v>
      </c>
    </row>
    <row r="70" spans="1:8" ht="16.5" customHeight="1">
      <c r="A70" s="26"/>
      <c r="B70" s="26"/>
      <c r="C70" s="26" t="s">
        <v>608</v>
      </c>
      <c r="D70" s="23" t="s">
        <v>609</v>
      </c>
      <c r="E70" s="24">
        <v>10</v>
      </c>
      <c r="F70" s="24"/>
      <c r="G70" s="25"/>
      <c r="H70" s="24">
        <f>E70+F70-G70</f>
        <v>10</v>
      </c>
    </row>
    <row r="71" spans="1:8" s="16" customFormat="1" ht="38.25">
      <c r="A71" s="17"/>
      <c r="B71" s="17" t="s">
        <v>610</v>
      </c>
      <c r="C71" s="39"/>
      <c r="D71" s="19" t="s">
        <v>611</v>
      </c>
      <c r="E71" s="48">
        <f>SUM(E72:E83)</f>
        <v>1000</v>
      </c>
      <c r="F71" s="48">
        <f>SUM(F72:F83)</f>
        <v>0</v>
      </c>
      <c r="G71" s="48">
        <f>SUM(G72:G83)</f>
        <v>0</v>
      </c>
      <c r="H71" s="48">
        <f>SUM(H72:H83)</f>
        <v>1000</v>
      </c>
    </row>
    <row r="72" spans="1:8" ht="12.75" hidden="1">
      <c r="A72" s="26"/>
      <c r="B72" s="26"/>
      <c r="C72" s="26"/>
      <c r="D72" s="23"/>
      <c r="E72" s="24"/>
      <c r="F72" s="24"/>
      <c r="G72" s="25"/>
      <c r="H72" s="24"/>
    </row>
    <row r="73" spans="1:8" ht="12.75" hidden="1">
      <c r="A73" s="26"/>
      <c r="B73" s="26"/>
      <c r="C73" s="26"/>
      <c r="D73" s="23"/>
      <c r="E73" s="24"/>
      <c r="F73" s="24"/>
      <c r="G73" s="25"/>
      <c r="H73" s="24"/>
    </row>
    <row r="74" spans="1:8" ht="12.75" hidden="1">
      <c r="A74" s="26"/>
      <c r="B74" s="26"/>
      <c r="C74" s="26"/>
      <c r="D74" s="23"/>
      <c r="E74" s="24"/>
      <c r="F74" s="24"/>
      <c r="G74" s="25"/>
      <c r="H74" s="24"/>
    </row>
    <row r="75" spans="1:8" ht="12.75" hidden="1">
      <c r="A75" s="26"/>
      <c r="B75" s="26"/>
      <c r="C75" s="26"/>
      <c r="D75" s="23"/>
      <c r="E75" s="24"/>
      <c r="F75" s="24"/>
      <c r="G75" s="25"/>
      <c r="H75" s="24"/>
    </row>
    <row r="76" spans="1:8" ht="12.75" hidden="1">
      <c r="A76" s="26"/>
      <c r="B76" s="26"/>
      <c r="C76" s="26"/>
      <c r="D76" s="23"/>
      <c r="E76" s="24"/>
      <c r="F76" s="24"/>
      <c r="G76" s="25"/>
      <c r="H76" s="24"/>
    </row>
    <row r="77" spans="1:8" ht="12.75" hidden="1">
      <c r="A77" s="26"/>
      <c r="B77" s="26"/>
      <c r="C77" s="26"/>
      <c r="D77" s="23"/>
      <c r="E77" s="24"/>
      <c r="F77" s="24"/>
      <c r="G77" s="25"/>
      <c r="H77" s="24"/>
    </row>
    <row r="78" spans="1:8" ht="12.75" hidden="1">
      <c r="A78" s="26"/>
      <c r="B78" s="26"/>
      <c r="C78" s="26"/>
      <c r="D78" s="23"/>
      <c r="E78" s="24"/>
      <c r="F78" s="24"/>
      <c r="G78" s="25"/>
      <c r="H78" s="24"/>
    </row>
    <row r="79" spans="1:8" ht="12.75" hidden="1">
      <c r="A79" s="26"/>
      <c r="B79" s="26"/>
      <c r="C79" s="26"/>
      <c r="D79" s="23"/>
      <c r="E79" s="24"/>
      <c r="F79" s="24"/>
      <c r="G79" s="25"/>
      <c r="H79" s="24"/>
    </row>
    <row r="80" spans="1:8" ht="12.75">
      <c r="A80" s="26"/>
      <c r="B80" s="26"/>
      <c r="C80" s="26" t="s">
        <v>612</v>
      </c>
      <c r="D80" s="23" t="s">
        <v>613</v>
      </c>
      <c r="E80" s="24">
        <v>1000</v>
      </c>
      <c r="F80" s="24"/>
      <c r="G80" s="25"/>
      <c r="H80" s="24">
        <f>E80+F80-G80</f>
        <v>1000</v>
      </c>
    </row>
    <row r="81" spans="1:8" ht="12.75" hidden="1">
      <c r="A81" s="26"/>
      <c r="B81" s="26"/>
      <c r="C81" s="26"/>
      <c r="D81" s="23"/>
      <c r="E81" s="24"/>
      <c r="F81" s="24"/>
      <c r="G81" s="25"/>
      <c r="H81" s="24"/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 hidden="1">
      <c r="A83" s="26"/>
      <c r="B83" s="26"/>
      <c r="C83" s="26"/>
      <c r="D83" s="23"/>
      <c r="E83" s="24"/>
      <c r="F83" s="24"/>
      <c r="G83" s="25"/>
      <c r="H83" s="24"/>
    </row>
    <row r="84" spans="1:8" s="16" customFormat="1" ht="38.25">
      <c r="A84" s="17"/>
      <c r="B84" s="17" t="s">
        <v>614</v>
      </c>
      <c r="C84" s="17"/>
      <c r="D84" s="19" t="s">
        <v>615</v>
      </c>
      <c r="E84" s="20">
        <f>SUM(E85:E96)</f>
        <v>108478</v>
      </c>
      <c r="F84" s="20">
        <f>SUM(F85:F96)</f>
        <v>0</v>
      </c>
      <c r="G84" s="20">
        <f>SUM(G85:G96)</f>
        <v>0</v>
      </c>
      <c r="H84" s="20">
        <f>SUM(H85:H96)</f>
        <v>108478</v>
      </c>
    </row>
    <row r="85" spans="1:8" ht="12.75" hidden="1">
      <c r="A85" s="26"/>
      <c r="B85" s="26"/>
      <c r="C85" s="26"/>
      <c r="D85" s="23"/>
      <c r="E85" s="24"/>
      <c r="F85" s="24"/>
      <c r="G85" s="25"/>
      <c r="H85" s="24"/>
    </row>
    <row r="86" spans="1:8" ht="12.75" hidden="1">
      <c r="A86" s="26"/>
      <c r="B86" s="26"/>
      <c r="C86" s="26"/>
      <c r="D86" s="23"/>
      <c r="E86" s="24"/>
      <c r="F86" s="24"/>
      <c r="G86" s="25"/>
      <c r="H86" s="24"/>
    </row>
    <row r="87" spans="1:8" ht="12.75" hidden="1">
      <c r="A87" s="26"/>
      <c r="B87" s="26"/>
      <c r="C87" s="26"/>
      <c r="D87" s="23"/>
      <c r="E87" s="24"/>
      <c r="F87" s="24"/>
      <c r="G87" s="25"/>
      <c r="H87" s="24"/>
    </row>
    <row r="88" spans="1:8" ht="12.75" hidden="1">
      <c r="A88" s="26"/>
      <c r="B88" s="26"/>
      <c r="C88" s="26"/>
      <c r="D88" s="23"/>
      <c r="E88" s="24"/>
      <c r="F88" s="24"/>
      <c r="G88" s="25"/>
      <c r="H88" s="24"/>
    </row>
    <row r="89" spans="1:8" ht="12.75">
      <c r="A89" s="26"/>
      <c r="B89" s="26"/>
      <c r="C89" s="26" t="s">
        <v>616</v>
      </c>
      <c r="D89" s="23" t="s">
        <v>617</v>
      </c>
      <c r="E89" s="24">
        <v>8478</v>
      </c>
      <c r="F89" s="24"/>
      <c r="G89" s="25"/>
      <c r="H89" s="24">
        <f>E89+F89-G89</f>
        <v>8478</v>
      </c>
    </row>
    <row r="90" spans="1:8" ht="12.75" hidden="1">
      <c r="A90" s="26"/>
      <c r="B90" s="26"/>
      <c r="C90" s="26"/>
      <c r="D90" s="23"/>
      <c r="E90" s="24"/>
      <c r="F90" s="24"/>
      <c r="G90" s="25"/>
      <c r="H90" s="24"/>
    </row>
    <row r="91" spans="1:8" ht="12.75" hidden="1">
      <c r="A91" s="26"/>
      <c r="B91" s="26"/>
      <c r="C91" s="26"/>
      <c r="D91" s="23"/>
      <c r="E91" s="24"/>
      <c r="F91" s="24"/>
      <c r="G91" s="25"/>
      <c r="H91" s="24"/>
    </row>
    <row r="92" spans="1:8" ht="12.75" hidden="1">
      <c r="A92" s="26"/>
      <c r="B92" s="26"/>
      <c r="C92" s="26"/>
      <c r="D92" s="23"/>
      <c r="E92" s="24"/>
      <c r="F92" s="24"/>
      <c r="G92" s="25"/>
      <c r="H92" s="24"/>
    </row>
    <row r="93" spans="1:8" ht="12.75" hidden="1">
      <c r="A93" s="26"/>
      <c r="B93" s="26"/>
      <c r="C93" s="26"/>
      <c r="D93" s="23"/>
      <c r="E93" s="24"/>
      <c r="F93" s="24"/>
      <c r="G93" s="25"/>
      <c r="H93" s="24"/>
    </row>
    <row r="94" spans="1:8" ht="12.75">
      <c r="A94" s="26"/>
      <c r="B94" s="26"/>
      <c r="C94" s="26" t="s">
        <v>618</v>
      </c>
      <c r="D94" s="23" t="s">
        <v>619</v>
      </c>
      <c r="E94" s="24">
        <v>100000</v>
      </c>
      <c r="F94" s="24"/>
      <c r="G94" s="25"/>
      <c r="H94" s="24">
        <f>E94+F94-G94</f>
        <v>100000</v>
      </c>
    </row>
    <row r="95" spans="1:8" ht="12.75" hidden="1">
      <c r="A95" s="26"/>
      <c r="B95" s="26"/>
      <c r="C95" s="26"/>
      <c r="D95" s="23"/>
      <c r="E95" s="24"/>
      <c r="F95" s="24"/>
      <c r="G95" s="25"/>
      <c r="H95" s="24"/>
    </row>
    <row r="96" spans="1:8" ht="12.75" hidden="1">
      <c r="A96" s="26"/>
      <c r="B96" s="26"/>
      <c r="C96" s="26"/>
      <c r="D96" s="23"/>
      <c r="E96" s="24"/>
      <c r="F96" s="24"/>
      <c r="G96" s="25"/>
      <c r="H96" s="24"/>
    </row>
    <row r="97" spans="1:8" s="16" customFormat="1" ht="12.75" hidden="1">
      <c r="A97" s="17"/>
      <c r="B97" s="17"/>
      <c r="C97" s="17"/>
      <c r="D97" s="19"/>
      <c r="E97" s="41"/>
      <c r="F97" s="41"/>
      <c r="G97" s="41"/>
      <c r="H97" s="41"/>
    </row>
    <row r="98" spans="1:8" ht="12.75" hidden="1">
      <c r="A98" s="26"/>
      <c r="B98" s="26"/>
      <c r="C98" s="26"/>
      <c r="D98" s="23"/>
      <c r="E98" s="24"/>
      <c r="F98" s="24"/>
      <c r="G98" s="25"/>
      <c r="H98" s="24"/>
    </row>
    <row r="99" spans="1:8" ht="12.75" hidden="1">
      <c r="A99" s="26"/>
      <c r="B99" s="26"/>
      <c r="C99" s="26"/>
      <c r="D99" s="23"/>
      <c r="E99" s="24"/>
      <c r="F99" s="24"/>
      <c r="G99" s="25"/>
      <c r="H99" s="24"/>
    </row>
    <row r="100" spans="1:8" s="16" customFormat="1" ht="12.75" hidden="1">
      <c r="A100" s="17"/>
      <c r="B100" s="17"/>
      <c r="C100" s="17"/>
      <c r="D100" s="19"/>
      <c r="E100" s="41"/>
      <c r="F100" s="41"/>
      <c r="G100" s="41"/>
      <c r="H100" s="41"/>
    </row>
    <row r="101" spans="1:8" ht="12.75" hidden="1">
      <c r="A101" s="26"/>
      <c r="B101" s="26"/>
      <c r="C101" s="26"/>
      <c r="D101" s="23"/>
      <c r="E101" s="24"/>
      <c r="F101" s="24"/>
      <c r="G101" s="25"/>
      <c r="H101" s="24"/>
    </row>
    <row r="102" spans="1:8" s="16" customFormat="1" ht="12.75">
      <c r="A102" s="17"/>
      <c r="B102" s="17" t="s">
        <v>620</v>
      </c>
      <c r="C102" s="17"/>
      <c r="D102" s="19" t="s">
        <v>621</v>
      </c>
      <c r="E102" s="20">
        <f>E103+E104</f>
        <v>1785093</v>
      </c>
      <c r="F102" s="20">
        <f>F103+F104</f>
        <v>0</v>
      </c>
      <c r="G102" s="20">
        <f>G103+G104</f>
        <v>0</v>
      </c>
      <c r="H102" s="20">
        <f>H103+H104</f>
        <v>1785093</v>
      </c>
    </row>
    <row r="103" spans="1:8" ht="12.75">
      <c r="A103" s="26"/>
      <c r="B103" s="26"/>
      <c r="C103" s="26" t="s">
        <v>622</v>
      </c>
      <c r="D103" s="23" t="s">
        <v>623</v>
      </c>
      <c r="E103" s="24">
        <v>1774530</v>
      </c>
      <c r="F103" s="24"/>
      <c r="G103" s="25"/>
      <c r="H103" s="24">
        <f>E103+F103-G103</f>
        <v>1774530</v>
      </c>
    </row>
    <row r="104" spans="1:8" ht="12.75">
      <c r="A104" s="26"/>
      <c r="B104" s="26"/>
      <c r="C104" s="26" t="s">
        <v>624</v>
      </c>
      <c r="D104" s="23" t="s">
        <v>625</v>
      </c>
      <c r="E104" s="24">
        <v>10563</v>
      </c>
      <c r="F104" s="24"/>
      <c r="G104" s="25"/>
      <c r="H104" s="24">
        <f>E104+F104-G104</f>
        <v>10563</v>
      </c>
    </row>
    <row r="105" spans="1:8" s="16" customFormat="1" ht="12.75">
      <c r="A105" s="12" t="s">
        <v>626</v>
      </c>
      <c r="B105" s="12"/>
      <c r="C105" s="38"/>
      <c r="D105" s="14" t="s">
        <v>627</v>
      </c>
      <c r="E105" s="15">
        <f>E106+E110+E112+E114</f>
        <v>13329916</v>
      </c>
      <c r="F105" s="15">
        <f>F106+F110+F112+F114</f>
        <v>0</v>
      </c>
      <c r="G105" s="15">
        <f>G106+G110+G112+G114</f>
        <v>0</v>
      </c>
      <c r="H105" s="15">
        <f>H106+H110+H112+H114</f>
        <v>13329916</v>
      </c>
    </row>
    <row r="106" spans="1:8" s="16" customFormat="1" ht="25.5">
      <c r="A106" s="17"/>
      <c r="B106" s="17" t="s">
        <v>628</v>
      </c>
      <c r="C106" s="39"/>
      <c r="D106" s="19" t="s">
        <v>629</v>
      </c>
      <c r="E106" s="20">
        <f>E107</f>
        <v>8726941</v>
      </c>
      <c r="F106" s="20">
        <f>F107</f>
        <v>0</v>
      </c>
      <c r="G106" s="20">
        <f>G107</f>
        <v>0</v>
      </c>
      <c r="H106" s="20">
        <f>H107</f>
        <v>8726941</v>
      </c>
    </row>
    <row r="107" spans="1:8" ht="12.75">
      <c r="A107" s="26"/>
      <c r="B107" s="26"/>
      <c r="C107" s="26" t="s">
        <v>630</v>
      </c>
      <c r="D107" s="23" t="s">
        <v>631</v>
      </c>
      <c r="E107" s="24">
        <v>8726941</v>
      </c>
      <c r="F107" s="24"/>
      <c r="G107" s="25"/>
      <c r="H107" s="24">
        <f>E107+F107-G107</f>
        <v>8726941</v>
      </c>
    </row>
    <row r="108" spans="1:8" ht="12.75" hidden="1">
      <c r="A108" s="26"/>
      <c r="B108" s="21"/>
      <c r="C108" s="21"/>
      <c r="D108" s="43"/>
      <c r="E108" s="24"/>
      <c r="F108" s="24"/>
      <c r="G108" s="25"/>
      <c r="H108" s="24"/>
    </row>
    <row r="109" spans="1:8" ht="12.75" hidden="1">
      <c r="A109" s="26"/>
      <c r="B109" s="26"/>
      <c r="C109" s="26"/>
      <c r="D109" s="23"/>
      <c r="E109" s="24"/>
      <c r="F109" s="24"/>
      <c r="G109" s="25"/>
      <c r="H109" s="24"/>
    </row>
    <row r="110" spans="1:8" s="16" customFormat="1" ht="12.75">
      <c r="A110" s="17"/>
      <c r="B110" s="17" t="s">
        <v>632</v>
      </c>
      <c r="C110" s="17"/>
      <c r="D110" s="19" t="s">
        <v>633</v>
      </c>
      <c r="E110" s="20">
        <f>E111</f>
        <v>4299300</v>
      </c>
      <c r="F110" s="20">
        <f>F111</f>
        <v>0</v>
      </c>
      <c r="G110" s="20">
        <f>G111</f>
        <v>0</v>
      </c>
      <c r="H110" s="20">
        <f>H111</f>
        <v>4299300</v>
      </c>
    </row>
    <row r="111" spans="1:8" ht="12.75">
      <c r="A111" s="26"/>
      <c r="B111" s="26"/>
      <c r="C111" s="26" t="s">
        <v>634</v>
      </c>
      <c r="D111" s="23" t="s">
        <v>635</v>
      </c>
      <c r="E111" s="24">
        <v>4299300</v>
      </c>
      <c r="F111" s="24"/>
      <c r="G111" s="25"/>
      <c r="H111" s="24">
        <f>E111+F111-G111</f>
        <v>4299300</v>
      </c>
    </row>
    <row r="112" spans="1:8" s="16" customFormat="1" ht="12.75" hidden="1">
      <c r="A112" s="17"/>
      <c r="B112" s="17"/>
      <c r="C112" s="17"/>
      <c r="D112" s="19"/>
      <c r="E112" s="20"/>
      <c r="F112" s="20"/>
      <c r="G112" s="20"/>
      <c r="H112" s="20"/>
    </row>
    <row r="113" spans="1:8" ht="12.75" hidden="1">
      <c r="A113" s="26"/>
      <c r="B113" s="26"/>
      <c r="C113" s="26"/>
      <c r="D113" s="23"/>
      <c r="E113" s="24"/>
      <c r="F113" s="24"/>
      <c r="G113" s="25"/>
      <c r="H113" s="24"/>
    </row>
    <row r="114" spans="1:8" s="16" customFormat="1" ht="12.75">
      <c r="A114" s="17"/>
      <c r="B114" s="17" t="s">
        <v>636</v>
      </c>
      <c r="C114" s="17"/>
      <c r="D114" s="19" t="s">
        <v>637</v>
      </c>
      <c r="E114" s="20">
        <f>E115</f>
        <v>303675</v>
      </c>
      <c r="F114" s="20">
        <f>F115</f>
        <v>0</v>
      </c>
      <c r="G114" s="20">
        <f>G115</f>
        <v>0</v>
      </c>
      <c r="H114" s="20">
        <f>H115</f>
        <v>303675</v>
      </c>
    </row>
    <row r="115" spans="1:8" ht="12.75">
      <c r="A115" s="26"/>
      <c r="B115" s="26"/>
      <c r="C115" s="26" t="s">
        <v>638</v>
      </c>
      <c r="D115" s="23" t="s">
        <v>639</v>
      </c>
      <c r="E115" s="24">
        <v>303675</v>
      </c>
      <c r="F115" s="24"/>
      <c r="G115" s="25"/>
      <c r="H115" s="24">
        <f>E115+F115-G115</f>
        <v>303675</v>
      </c>
    </row>
    <row r="116" spans="1:8" s="16" customFormat="1" ht="12.75">
      <c r="A116" s="12" t="s">
        <v>640</v>
      </c>
      <c r="B116" s="12"/>
      <c r="C116" s="12"/>
      <c r="D116" s="14" t="s">
        <v>641</v>
      </c>
      <c r="E116" s="15">
        <f>E117+E128+E132+E134</f>
        <v>311571</v>
      </c>
      <c r="F116" s="15">
        <f>F117+F128+F132+F134</f>
        <v>0</v>
      </c>
      <c r="G116" s="15">
        <f>G117+G128+G132+G134</f>
        <v>0</v>
      </c>
      <c r="H116" s="15">
        <f>H117+H128+H132+H134</f>
        <v>311571</v>
      </c>
    </row>
    <row r="117" spans="1:8" s="16" customFormat="1" ht="12.75">
      <c r="A117" s="17"/>
      <c r="B117" s="17" t="s">
        <v>642</v>
      </c>
      <c r="C117" s="17"/>
      <c r="D117" s="19" t="s">
        <v>643</v>
      </c>
      <c r="E117" s="20">
        <f>SUM(E119:E127)</f>
        <v>150000</v>
      </c>
      <c r="F117" s="20">
        <f>SUM(F119:F127)</f>
        <v>0</v>
      </c>
      <c r="G117" s="20">
        <f>SUM(G119:G127)</f>
        <v>0</v>
      </c>
      <c r="H117" s="20">
        <f>SUM(H119:H127)</f>
        <v>150000</v>
      </c>
    </row>
    <row r="118" spans="1:8" ht="12.75" hidden="1">
      <c r="A118" s="21"/>
      <c r="B118" s="21"/>
      <c r="C118" s="26"/>
      <c r="D118" s="49"/>
      <c r="E118" s="24"/>
      <c r="F118" s="24"/>
      <c r="G118" s="25"/>
      <c r="H118" s="24"/>
    </row>
    <row r="119" spans="1:8" ht="12.75" hidden="1">
      <c r="A119" s="21"/>
      <c r="B119" s="21"/>
      <c r="C119" s="26"/>
      <c r="D119" s="49"/>
      <c r="E119" s="24"/>
      <c r="F119" s="24"/>
      <c r="G119" s="25"/>
      <c r="H119" s="24"/>
    </row>
    <row r="120" spans="1:8" ht="12.75" hidden="1">
      <c r="A120" s="21"/>
      <c r="B120" s="21"/>
      <c r="C120" s="26"/>
      <c r="D120" s="49"/>
      <c r="E120" s="24"/>
      <c r="F120" s="24"/>
      <c r="G120" s="25"/>
      <c r="H120" s="24"/>
    </row>
    <row r="121" spans="1:8" ht="12.75" hidden="1">
      <c r="A121" s="21"/>
      <c r="B121" s="21"/>
      <c r="C121" s="26"/>
      <c r="D121" s="23"/>
      <c r="E121" s="24"/>
      <c r="F121" s="24"/>
      <c r="G121" s="25"/>
      <c r="H121" s="24"/>
    </row>
    <row r="122" spans="1:8" ht="12.75" hidden="1">
      <c r="A122" s="26"/>
      <c r="B122" s="26"/>
      <c r="C122" s="26"/>
      <c r="D122" s="23"/>
      <c r="E122" s="24"/>
      <c r="F122" s="24"/>
      <c r="G122" s="25"/>
      <c r="H122" s="24"/>
    </row>
    <row r="123" spans="1:8" ht="12.75" hidden="1">
      <c r="A123" s="26"/>
      <c r="B123" s="26"/>
      <c r="C123" s="22"/>
      <c r="D123" s="23"/>
      <c r="E123" s="24"/>
      <c r="F123" s="24"/>
      <c r="G123" s="25"/>
      <c r="H123" s="24"/>
    </row>
    <row r="124" spans="1:8" ht="12.75" hidden="1">
      <c r="A124" s="26"/>
      <c r="B124" s="21"/>
      <c r="C124" s="22"/>
      <c r="D124" s="28"/>
      <c r="E124" s="24"/>
      <c r="F124" s="24"/>
      <c r="G124" s="25"/>
      <c r="H124" s="24"/>
    </row>
    <row r="125" spans="1:8" ht="12.75" hidden="1">
      <c r="A125" s="26"/>
      <c r="B125" s="26"/>
      <c r="C125" s="22"/>
      <c r="D125" s="23"/>
      <c r="E125" s="24"/>
      <c r="F125" s="24"/>
      <c r="G125" s="25"/>
      <c r="H125" s="24"/>
    </row>
    <row r="126" spans="1:8" ht="12.75" hidden="1">
      <c r="A126" s="26"/>
      <c r="B126" s="26"/>
      <c r="C126" s="22"/>
      <c r="D126" s="23"/>
      <c r="E126" s="24"/>
      <c r="F126" s="24"/>
      <c r="G126" s="25"/>
      <c r="H126" s="24"/>
    </row>
    <row r="127" spans="1:8" ht="12.75">
      <c r="A127" s="26"/>
      <c r="B127" s="26"/>
      <c r="C127" s="22">
        <v>6290</v>
      </c>
      <c r="D127" s="23" t="s">
        <v>644</v>
      </c>
      <c r="E127" s="24">
        <v>150000</v>
      </c>
      <c r="F127" s="24"/>
      <c r="G127" s="25"/>
      <c r="H127" s="24">
        <f>E127+F127-G127</f>
        <v>150000</v>
      </c>
    </row>
    <row r="128" spans="1:8" s="16" customFormat="1" ht="12.75" hidden="1">
      <c r="A128" s="17"/>
      <c r="B128" s="17"/>
      <c r="C128" s="18"/>
      <c r="D128" s="19"/>
      <c r="E128" s="20"/>
      <c r="F128" s="20"/>
      <c r="G128" s="20"/>
      <c r="H128" s="20"/>
    </row>
    <row r="129" spans="1:8" ht="12.75" hidden="1">
      <c r="A129" s="26"/>
      <c r="B129" s="26"/>
      <c r="C129" s="26"/>
      <c r="D129" s="49"/>
      <c r="E129" s="24"/>
      <c r="F129" s="24"/>
      <c r="G129" s="25"/>
      <c r="H129" s="24"/>
    </row>
    <row r="130" spans="1:8" ht="12.75" hidden="1">
      <c r="A130" s="26"/>
      <c r="B130" s="26"/>
      <c r="C130" s="26"/>
      <c r="D130" s="23"/>
      <c r="E130" s="24"/>
      <c r="F130" s="24"/>
      <c r="G130" s="25"/>
      <c r="H130" s="24"/>
    </row>
    <row r="131" spans="1:8" ht="12.75" hidden="1">
      <c r="A131" s="26"/>
      <c r="B131" s="26"/>
      <c r="C131" s="26"/>
      <c r="D131" s="23"/>
      <c r="E131" s="24"/>
      <c r="F131" s="24"/>
      <c r="G131" s="25"/>
      <c r="H131" s="24"/>
    </row>
    <row r="132" spans="1:8" s="16" customFormat="1" ht="12.75" hidden="1">
      <c r="A132" s="17"/>
      <c r="B132" s="17"/>
      <c r="C132" s="17"/>
      <c r="D132" s="19"/>
      <c r="E132" s="41"/>
      <c r="F132" s="41"/>
      <c r="G132" s="41"/>
      <c r="H132" s="41"/>
    </row>
    <row r="133" spans="1:8" ht="12.75" hidden="1">
      <c r="A133" s="26"/>
      <c r="B133" s="26"/>
      <c r="C133" s="26"/>
      <c r="D133" s="49"/>
      <c r="E133" s="24"/>
      <c r="F133" s="24"/>
      <c r="G133" s="25"/>
      <c r="H133" s="24"/>
    </row>
    <row r="134" spans="1:8" s="16" customFormat="1" ht="12.75">
      <c r="A134" s="17"/>
      <c r="B134" s="17" t="s">
        <v>645</v>
      </c>
      <c r="C134" s="17"/>
      <c r="D134" s="19" t="s">
        <v>646</v>
      </c>
      <c r="E134" s="20">
        <f>SUM(E135:E136)</f>
        <v>161571</v>
      </c>
      <c r="F134" s="20">
        <f>SUM(F135:F136)</f>
        <v>0</v>
      </c>
      <c r="G134" s="20">
        <f>SUM(G135:G136)</f>
        <v>0</v>
      </c>
      <c r="H134" s="20">
        <f>SUM(H135:H136)</f>
        <v>161571</v>
      </c>
    </row>
    <row r="135" spans="1:8" ht="25.5">
      <c r="A135" s="26"/>
      <c r="B135" s="26"/>
      <c r="C135" s="26" t="s">
        <v>647</v>
      </c>
      <c r="D135" s="23" t="s">
        <v>648</v>
      </c>
      <c r="E135" s="24">
        <v>64000</v>
      </c>
      <c r="F135" s="24"/>
      <c r="G135" s="25"/>
      <c r="H135" s="24">
        <f>E135+F135-G135</f>
        <v>64000</v>
      </c>
    </row>
    <row r="136" spans="1:8" ht="25.5">
      <c r="A136" s="26"/>
      <c r="B136" s="26"/>
      <c r="C136" s="26" t="s">
        <v>649</v>
      </c>
      <c r="D136" s="23" t="s">
        <v>650</v>
      </c>
      <c r="E136" s="24">
        <v>97571</v>
      </c>
      <c r="F136" s="24"/>
      <c r="G136" s="25"/>
      <c r="H136" s="24">
        <f>E136+F136-G136</f>
        <v>97571</v>
      </c>
    </row>
    <row r="137" spans="1:8" s="16" customFormat="1" ht="12.75">
      <c r="A137" s="12" t="s">
        <v>651</v>
      </c>
      <c r="B137" s="12"/>
      <c r="C137" s="13"/>
      <c r="D137" s="14" t="s">
        <v>652</v>
      </c>
      <c r="E137" s="15">
        <f>E138+E143</f>
        <v>150000</v>
      </c>
      <c r="F137" s="15">
        <f>F138+F143</f>
        <v>25000</v>
      </c>
      <c r="G137" s="15">
        <f>G138+G143</f>
        <v>0</v>
      </c>
      <c r="H137" s="15">
        <f>H138+H143</f>
        <v>175000</v>
      </c>
    </row>
    <row r="138" spans="1:8" s="16" customFormat="1" ht="12.75">
      <c r="A138" s="17"/>
      <c r="B138" s="17" t="s">
        <v>653</v>
      </c>
      <c r="C138" s="18"/>
      <c r="D138" s="19" t="s">
        <v>654</v>
      </c>
      <c r="E138" s="20">
        <f>E139+E140</f>
        <v>150000</v>
      </c>
      <c r="F138" s="20">
        <f>F139+F140</f>
        <v>25000</v>
      </c>
      <c r="G138" s="20">
        <f>G139+G140</f>
        <v>0</v>
      </c>
      <c r="H138" s="20">
        <f>H139+H140</f>
        <v>175000</v>
      </c>
    </row>
    <row r="139" spans="1:8" ht="12.75">
      <c r="A139" s="26"/>
      <c r="B139" s="21"/>
      <c r="C139" s="22">
        <v>6290</v>
      </c>
      <c r="D139" s="23" t="s">
        <v>655</v>
      </c>
      <c r="E139" s="24">
        <v>150000</v>
      </c>
      <c r="F139" s="24">
        <v>25000</v>
      </c>
      <c r="G139" s="25"/>
      <c r="H139" s="24">
        <f>E139+F139-G139</f>
        <v>175000</v>
      </c>
    </row>
    <row r="140" spans="1:8" ht="12.75" hidden="1">
      <c r="A140" s="26"/>
      <c r="B140" s="26"/>
      <c r="C140" s="22"/>
      <c r="D140" s="23"/>
      <c r="E140" s="24"/>
      <c r="F140" s="24"/>
      <c r="G140" s="25"/>
      <c r="H140" s="24"/>
    </row>
    <row r="141" spans="1:8" ht="12.75" hidden="1">
      <c r="A141" s="26"/>
      <c r="B141" s="26"/>
      <c r="C141" s="22"/>
      <c r="D141" s="23"/>
      <c r="E141" s="24"/>
      <c r="F141" s="24"/>
      <c r="G141" s="25"/>
      <c r="H141" s="24"/>
    </row>
    <row r="142" spans="1:8" ht="12.75" hidden="1">
      <c r="A142" s="26"/>
      <c r="B142" s="26"/>
      <c r="C142" s="22"/>
      <c r="D142" s="23"/>
      <c r="E142" s="24"/>
      <c r="F142" s="24"/>
      <c r="G142" s="25"/>
      <c r="H142" s="24"/>
    </row>
    <row r="143" spans="1:8" s="16" customFormat="1" ht="12.75" hidden="1">
      <c r="A143" s="17"/>
      <c r="B143" s="17"/>
      <c r="C143" s="50"/>
      <c r="D143" s="19"/>
      <c r="E143" s="20"/>
      <c r="F143" s="20"/>
      <c r="G143" s="20"/>
      <c r="H143" s="20"/>
    </row>
    <row r="144" spans="1:8" ht="12.75" hidden="1">
      <c r="A144" s="26"/>
      <c r="B144" s="26"/>
      <c r="C144" s="26"/>
      <c r="D144" s="23"/>
      <c r="E144" s="24"/>
      <c r="F144" s="24"/>
      <c r="G144" s="25"/>
      <c r="H144" s="24"/>
    </row>
    <row r="145" spans="1:8" s="16" customFormat="1" ht="12.75">
      <c r="A145" s="12" t="s">
        <v>656</v>
      </c>
      <c r="B145" s="12"/>
      <c r="C145" s="12"/>
      <c r="D145" s="14" t="s">
        <v>657</v>
      </c>
      <c r="E145" s="15">
        <f>E146+E148+E152+E154+E157+E163+E165+E167</f>
        <v>5192456</v>
      </c>
      <c r="F145" s="15">
        <f>F146+F148+F152+F154+F157+F163+F165+F167</f>
        <v>508456</v>
      </c>
      <c r="G145" s="15">
        <f>G146+G148+G152+G154+G157+G163+G165+G167</f>
        <v>508456</v>
      </c>
      <c r="H145" s="15">
        <f>H146+H148+H152+H154+H157+H163+H165+H167</f>
        <v>5192456</v>
      </c>
    </row>
    <row r="146" spans="1:8" s="16" customFormat="1" ht="12.75" hidden="1">
      <c r="A146" s="51"/>
      <c r="B146" s="33"/>
      <c r="C146" s="33"/>
      <c r="D146" s="34"/>
      <c r="E146" s="20"/>
      <c r="F146" s="20"/>
      <c r="G146" s="20"/>
      <c r="H146" s="20"/>
    </row>
    <row r="147" spans="1:8" ht="12.75" hidden="1">
      <c r="A147" s="52"/>
      <c r="B147" s="36"/>
      <c r="C147" s="36"/>
      <c r="D147" s="53"/>
      <c r="E147" s="24"/>
      <c r="F147" s="24"/>
      <c r="G147" s="25"/>
      <c r="H147" s="24"/>
    </row>
    <row r="148" spans="1:8" s="16" customFormat="1" ht="25.5">
      <c r="A148" s="51"/>
      <c r="B148" s="33" t="s">
        <v>658</v>
      </c>
      <c r="C148" s="33"/>
      <c r="D148" s="34" t="s">
        <v>659</v>
      </c>
      <c r="E148" s="20">
        <f>E149+E150+E151</f>
        <v>4317000</v>
      </c>
      <c r="F148" s="20">
        <f>F149+F150+F151</f>
        <v>0</v>
      </c>
      <c r="G148" s="20">
        <f>G149+G150+G151</f>
        <v>0</v>
      </c>
      <c r="H148" s="20">
        <f>H149+H150+H151</f>
        <v>4317000</v>
      </c>
    </row>
    <row r="149" spans="1:8" ht="38.25">
      <c r="A149" s="52"/>
      <c r="B149" s="36"/>
      <c r="C149" s="36" t="s">
        <v>660</v>
      </c>
      <c r="D149" s="23" t="s">
        <v>661</v>
      </c>
      <c r="E149" s="24">
        <v>4317000</v>
      </c>
      <c r="F149" s="24"/>
      <c r="G149" s="25"/>
      <c r="H149" s="24">
        <f>E149+F149-G149</f>
        <v>4317000</v>
      </c>
    </row>
    <row r="150" spans="1:8" ht="12.75" hidden="1">
      <c r="A150" s="52"/>
      <c r="B150" s="36"/>
      <c r="C150" s="36"/>
      <c r="D150" s="49"/>
      <c r="E150" s="24"/>
      <c r="F150" s="24"/>
      <c r="G150" s="25"/>
      <c r="H150" s="24"/>
    </row>
    <row r="151" spans="1:8" ht="12.75" hidden="1">
      <c r="A151" s="52"/>
      <c r="B151" s="36"/>
      <c r="C151" s="36"/>
      <c r="D151" s="23"/>
      <c r="E151" s="24"/>
      <c r="F151" s="24"/>
      <c r="G151" s="25"/>
      <c r="H151" s="24"/>
    </row>
    <row r="152" spans="1:8" s="16" customFormat="1" ht="25.5">
      <c r="A152" s="17"/>
      <c r="B152" s="17" t="s">
        <v>662</v>
      </c>
      <c r="C152" s="17"/>
      <c r="D152" s="19" t="s">
        <v>663</v>
      </c>
      <c r="E152" s="20">
        <f>E153</f>
        <v>14000</v>
      </c>
      <c r="F152" s="20">
        <f>F153</f>
        <v>0</v>
      </c>
      <c r="G152" s="20">
        <f>G153</f>
        <v>0</v>
      </c>
      <c r="H152" s="20">
        <f>H153</f>
        <v>14000</v>
      </c>
    </row>
    <row r="153" spans="1:8" ht="38.25">
      <c r="A153" s="26"/>
      <c r="B153" s="26"/>
      <c r="C153" s="26" t="s">
        <v>664</v>
      </c>
      <c r="D153" s="23" t="s">
        <v>665</v>
      </c>
      <c r="E153" s="24">
        <v>14000</v>
      </c>
      <c r="F153" s="24"/>
      <c r="G153" s="25"/>
      <c r="H153" s="24">
        <f>E153+F153-G153</f>
        <v>14000</v>
      </c>
    </row>
    <row r="154" spans="1:8" s="16" customFormat="1" ht="12.75">
      <c r="A154" s="17"/>
      <c r="B154" s="17" t="s">
        <v>666</v>
      </c>
      <c r="C154" s="17"/>
      <c r="D154" s="19" t="s">
        <v>667</v>
      </c>
      <c r="E154" s="20">
        <f>E155+E156</f>
        <v>246000</v>
      </c>
      <c r="F154" s="20">
        <f>F155+F156</f>
        <v>0</v>
      </c>
      <c r="G154" s="20">
        <f>G155+G156</f>
        <v>0</v>
      </c>
      <c r="H154" s="20">
        <f>H155+H156</f>
        <v>246000</v>
      </c>
    </row>
    <row r="155" spans="1:8" ht="38.25">
      <c r="A155" s="26"/>
      <c r="B155" s="26"/>
      <c r="C155" s="26" t="s">
        <v>668</v>
      </c>
      <c r="D155" s="23" t="s">
        <v>669</v>
      </c>
      <c r="E155" s="24">
        <v>123000</v>
      </c>
      <c r="F155" s="24"/>
      <c r="G155" s="25"/>
      <c r="H155" s="24">
        <f>E155+F155-G155</f>
        <v>123000</v>
      </c>
    </row>
    <row r="156" spans="1:8" ht="25.5">
      <c r="A156" s="26"/>
      <c r="B156" s="26"/>
      <c r="C156" s="26" t="s">
        <v>670</v>
      </c>
      <c r="D156" s="23" t="s">
        <v>671</v>
      </c>
      <c r="E156" s="24">
        <v>123000</v>
      </c>
      <c r="F156" s="24"/>
      <c r="G156" s="25"/>
      <c r="H156" s="24">
        <f>E156+F156-G156</f>
        <v>123000</v>
      </c>
    </row>
    <row r="157" spans="1:8" s="16" customFormat="1" ht="12.75">
      <c r="A157" s="17"/>
      <c r="B157" s="17" t="s">
        <v>672</v>
      </c>
      <c r="C157" s="17"/>
      <c r="D157" s="19" t="s">
        <v>673</v>
      </c>
      <c r="E157" s="20">
        <f>SUM(E158:E162)</f>
        <v>107000</v>
      </c>
      <c r="F157" s="20">
        <f>SUM(F158:F162)</f>
        <v>0</v>
      </c>
      <c r="G157" s="20">
        <f>SUM(G158:G162)</f>
        <v>0</v>
      </c>
      <c r="H157" s="20">
        <f>SUM(H158:H162)</f>
        <v>107000</v>
      </c>
    </row>
    <row r="158" spans="1:8" ht="12.75" hidden="1">
      <c r="A158" s="26"/>
      <c r="B158" s="26"/>
      <c r="C158" s="26"/>
      <c r="D158" s="23"/>
      <c r="E158" s="24"/>
      <c r="F158" s="24"/>
      <c r="G158" s="25"/>
      <c r="H158" s="24"/>
    </row>
    <row r="159" spans="1:8" ht="12.75" hidden="1">
      <c r="A159" s="26"/>
      <c r="B159" s="26"/>
      <c r="C159" s="26"/>
      <c r="D159" s="49"/>
      <c r="E159" s="24"/>
      <c r="F159" s="24"/>
      <c r="G159" s="25"/>
      <c r="H159" s="24"/>
    </row>
    <row r="160" spans="1:8" ht="25.5">
      <c r="A160" s="26"/>
      <c r="B160" s="26"/>
      <c r="C160" s="26" t="s">
        <v>674</v>
      </c>
      <c r="D160" s="23" t="s">
        <v>675</v>
      </c>
      <c r="E160" s="24">
        <v>107000</v>
      </c>
      <c r="F160" s="24"/>
      <c r="G160" s="25"/>
      <c r="H160" s="24">
        <f>E160+F160-G160</f>
        <v>107000</v>
      </c>
    </row>
    <row r="161" spans="1:8" ht="12.75" hidden="1">
      <c r="A161" s="26"/>
      <c r="B161" s="26"/>
      <c r="C161" s="26"/>
      <c r="D161" s="23"/>
      <c r="E161" s="24"/>
      <c r="F161" s="24"/>
      <c r="G161" s="25"/>
      <c r="H161" s="24"/>
    </row>
    <row r="162" spans="1:8" ht="12.75" hidden="1">
      <c r="A162" s="26"/>
      <c r="B162" s="26"/>
      <c r="C162" s="26"/>
      <c r="D162" s="23"/>
      <c r="E162" s="24"/>
      <c r="F162" s="24"/>
      <c r="G162" s="25"/>
      <c r="H162" s="24"/>
    </row>
    <row r="163" spans="1:8" s="16" customFormat="1" ht="12.75" hidden="1">
      <c r="A163" s="17"/>
      <c r="B163" s="17"/>
      <c r="C163" s="17"/>
      <c r="D163" s="19"/>
      <c r="E163" s="20"/>
      <c r="F163" s="20"/>
      <c r="G163" s="20"/>
      <c r="H163" s="20"/>
    </row>
    <row r="164" spans="1:8" ht="12.75" hidden="1">
      <c r="A164" s="26"/>
      <c r="B164" s="26"/>
      <c r="C164" s="26"/>
      <c r="D164" s="53"/>
      <c r="E164" s="24"/>
      <c r="F164" s="24"/>
      <c r="G164" s="25"/>
      <c r="H164" s="24"/>
    </row>
    <row r="165" spans="1:8" s="16" customFormat="1" ht="12.75" hidden="1">
      <c r="A165" s="17"/>
      <c r="B165" s="17"/>
      <c r="C165" s="17"/>
      <c r="D165" s="34"/>
      <c r="E165" s="20"/>
      <c r="F165" s="20"/>
      <c r="G165" s="20"/>
      <c r="H165" s="20"/>
    </row>
    <row r="166" spans="1:8" ht="12.75" hidden="1">
      <c r="A166" s="26"/>
      <c r="B166" s="26"/>
      <c r="C166" s="26"/>
      <c r="D166" s="23"/>
      <c r="E166" s="24"/>
      <c r="F166" s="24"/>
      <c r="G166" s="25"/>
      <c r="H166" s="24"/>
    </row>
    <row r="167" spans="1:8" s="16" customFormat="1" ht="12.75">
      <c r="A167" s="17"/>
      <c r="B167" s="17" t="s">
        <v>676</v>
      </c>
      <c r="C167" s="17"/>
      <c r="D167" s="19" t="s">
        <v>677</v>
      </c>
      <c r="E167" s="20">
        <f>SUM(E168:E172)</f>
        <v>508456</v>
      </c>
      <c r="F167" s="20">
        <f>SUM(F168:F172)</f>
        <v>508456</v>
      </c>
      <c r="G167" s="20">
        <f>SUM(G168:G172)</f>
        <v>508456</v>
      </c>
      <c r="H167" s="20">
        <f>SUM(H168:H172)</f>
        <v>508456</v>
      </c>
    </row>
    <row r="168" spans="1:8" ht="25.5">
      <c r="A168" s="21"/>
      <c r="B168" s="21"/>
      <c r="C168" s="42" t="s">
        <v>678</v>
      </c>
      <c r="D168" s="54" t="s">
        <v>679</v>
      </c>
      <c r="E168" s="24"/>
      <c r="F168" s="24">
        <v>237456</v>
      </c>
      <c r="G168" s="25"/>
      <c r="H168" s="24">
        <f>E168+F168-G168</f>
        <v>237456</v>
      </c>
    </row>
    <row r="169" spans="1:8" ht="25.5">
      <c r="A169" s="26"/>
      <c r="B169" s="26"/>
      <c r="C169" s="26" t="s">
        <v>680</v>
      </c>
      <c r="D169" s="23" t="s">
        <v>681</v>
      </c>
      <c r="E169" s="24">
        <v>237456</v>
      </c>
      <c r="F169" s="24">
        <v>271000</v>
      </c>
      <c r="G169" s="25">
        <v>237456</v>
      </c>
      <c r="H169" s="24">
        <f>E169+F169-G169</f>
        <v>271000</v>
      </c>
    </row>
    <row r="170" spans="1:8" ht="25.5">
      <c r="A170" s="26"/>
      <c r="B170" s="26"/>
      <c r="C170" s="26" t="s">
        <v>682</v>
      </c>
      <c r="D170" s="23" t="s">
        <v>683</v>
      </c>
      <c r="E170" s="24">
        <v>271000</v>
      </c>
      <c r="F170" s="24"/>
      <c r="G170" s="25">
        <v>271000</v>
      </c>
      <c r="H170" s="24">
        <f>E170+F170-G170</f>
        <v>0</v>
      </c>
    </row>
    <row r="171" spans="1:8" ht="12.75" hidden="1">
      <c r="A171" s="26"/>
      <c r="B171" s="26"/>
      <c r="C171" s="26"/>
      <c r="D171" s="23"/>
      <c r="E171" s="24"/>
      <c r="F171" s="24"/>
      <c r="G171" s="25"/>
      <c r="H171" s="24"/>
    </row>
    <row r="172" spans="1:8" ht="12.75" hidden="1">
      <c r="A172" s="26"/>
      <c r="B172" s="26"/>
      <c r="C172" s="26"/>
      <c r="D172" s="23"/>
      <c r="E172" s="24"/>
      <c r="F172" s="24"/>
      <c r="G172" s="25"/>
      <c r="H172" s="24"/>
    </row>
    <row r="173" spans="1:8" s="16" customFormat="1" ht="12.75">
      <c r="A173" s="12" t="s">
        <v>684</v>
      </c>
      <c r="B173" s="12"/>
      <c r="C173" s="12"/>
      <c r="D173" s="14" t="s">
        <v>685</v>
      </c>
      <c r="E173" s="15">
        <f>E174</f>
        <v>73001</v>
      </c>
      <c r="F173" s="15">
        <f>F174+F176+F179</f>
        <v>0</v>
      </c>
      <c r="G173" s="15">
        <f>G174+G176+G179</f>
        <v>0</v>
      </c>
      <c r="H173" s="15">
        <f>H174+H176+H179</f>
        <v>73001</v>
      </c>
    </row>
    <row r="174" spans="1:8" s="16" customFormat="1" ht="12.75">
      <c r="A174" s="17"/>
      <c r="B174" s="17" t="s">
        <v>686</v>
      </c>
      <c r="C174" s="17"/>
      <c r="D174" s="19" t="s">
        <v>687</v>
      </c>
      <c r="E174" s="20">
        <f>E175+E176</f>
        <v>73001</v>
      </c>
      <c r="F174" s="20">
        <f>F175</f>
        <v>0</v>
      </c>
      <c r="G174" s="20">
        <f>G175</f>
        <v>0</v>
      </c>
      <c r="H174" s="20">
        <f>H175</f>
        <v>68945</v>
      </c>
    </row>
    <row r="175" spans="1:8" ht="12.75">
      <c r="A175" s="26"/>
      <c r="B175" s="26"/>
      <c r="C175" s="26" t="s">
        <v>688</v>
      </c>
      <c r="D175" s="53" t="s">
        <v>689</v>
      </c>
      <c r="E175" s="24">
        <v>68945</v>
      </c>
      <c r="F175" s="24"/>
      <c r="G175" s="25"/>
      <c r="H175" s="24">
        <f>E175+F175-G175</f>
        <v>68945</v>
      </c>
    </row>
    <row r="176" spans="1:8" ht="12.75">
      <c r="A176" s="26"/>
      <c r="B176" s="26"/>
      <c r="C176" s="26" t="s">
        <v>690</v>
      </c>
      <c r="D176" s="53" t="s">
        <v>691</v>
      </c>
      <c r="E176" s="24">
        <v>4056</v>
      </c>
      <c r="F176" s="24"/>
      <c r="G176" s="25"/>
      <c r="H176" s="24">
        <f>E176+F176-G176</f>
        <v>4056</v>
      </c>
    </row>
    <row r="177" spans="1:8" s="16" customFormat="1" ht="12.75" hidden="1">
      <c r="A177" s="12"/>
      <c r="B177" s="12"/>
      <c r="C177" s="12"/>
      <c r="D177" s="14"/>
      <c r="E177" s="15"/>
      <c r="F177" s="15"/>
      <c r="G177" s="15"/>
      <c r="H177" s="15"/>
    </row>
    <row r="178" spans="1:8" s="16" customFormat="1" ht="12.75" hidden="1">
      <c r="A178" s="17"/>
      <c r="B178" s="17"/>
      <c r="C178" s="17"/>
      <c r="D178" s="19"/>
      <c r="E178" s="20"/>
      <c r="F178" s="20"/>
      <c r="G178" s="20"/>
      <c r="H178" s="20"/>
    </row>
    <row r="179" spans="1:8" ht="12.75" hidden="1">
      <c r="A179" s="26"/>
      <c r="B179" s="26"/>
      <c r="C179" s="26"/>
      <c r="D179" s="53"/>
      <c r="E179" s="24"/>
      <c r="F179" s="24"/>
      <c r="G179" s="25"/>
      <c r="H179" s="24"/>
    </row>
    <row r="180" spans="1:8" s="16" customFormat="1" ht="12.75" hidden="1">
      <c r="A180" s="17"/>
      <c r="B180" s="17"/>
      <c r="C180" s="17"/>
      <c r="D180" s="34"/>
      <c r="E180" s="20"/>
      <c r="F180" s="20"/>
      <c r="G180" s="20"/>
      <c r="H180" s="20"/>
    </row>
    <row r="181" spans="1:8" ht="12.75" hidden="1">
      <c r="A181" s="26"/>
      <c r="B181" s="26"/>
      <c r="C181" s="26"/>
      <c r="D181" s="23"/>
      <c r="E181" s="24"/>
      <c r="F181" s="24"/>
      <c r="G181" s="25"/>
      <c r="H181" s="24"/>
    </row>
    <row r="182" spans="1:8" ht="12.75" hidden="1">
      <c r="A182" s="26"/>
      <c r="B182" s="26"/>
      <c r="C182" s="26"/>
      <c r="D182" s="53"/>
      <c r="E182" s="24"/>
      <c r="F182" s="24"/>
      <c r="G182" s="25"/>
      <c r="H182" s="24"/>
    </row>
    <row r="183" spans="1:8" s="16" customFormat="1" ht="12.75" hidden="1">
      <c r="A183" s="17"/>
      <c r="B183" s="17"/>
      <c r="C183" s="17"/>
      <c r="D183" s="19"/>
      <c r="E183" s="20"/>
      <c r="F183" s="20"/>
      <c r="G183" s="20"/>
      <c r="H183" s="20"/>
    </row>
    <row r="184" spans="1:8" ht="26.25" customHeight="1" hidden="1">
      <c r="A184" s="26"/>
      <c r="B184" s="26"/>
      <c r="C184" s="26"/>
      <c r="D184" s="23"/>
      <c r="E184" s="24"/>
      <c r="F184" s="24"/>
      <c r="G184" s="25"/>
      <c r="H184" s="24"/>
    </row>
    <row r="185" spans="1:8" s="16" customFormat="1" ht="12.75" hidden="1">
      <c r="A185" s="12"/>
      <c r="B185" s="12"/>
      <c r="C185" s="12"/>
      <c r="D185" s="14"/>
      <c r="E185" s="15"/>
      <c r="F185" s="15"/>
      <c r="G185" s="15"/>
      <c r="H185" s="15"/>
    </row>
    <row r="186" spans="1:8" s="16" customFormat="1" ht="12.75" hidden="1">
      <c r="A186" s="17"/>
      <c r="B186" s="17"/>
      <c r="C186" s="17"/>
      <c r="D186" s="19"/>
      <c r="E186" s="20"/>
      <c r="F186" s="20"/>
      <c r="G186" s="20"/>
      <c r="H186" s="20"/>
    </row>
    <row r="187" spans="1:8" ht="12.75" hidden="1">
      <c r="A187" s="26"/>
      <c r="B187" s="26"/>
      <c r="C187" s="26"/>
      <c r="D187" s="23"/>
      <c r="E187" s="24"/>
      <c r="F187" s="24"/>
      <c r="G187" s="25"/>
      <c r="H187" s="24"/>
    </row>
    <row r="188" spans="1:8" s="16" customFormat="1" ht="12.75">
      <c r="A188" s="55" t="s">
        <v>0</v>
      </c>
      <c r="B188" s="12"/>
      <c r="C188" s="12"/>
      <c r="D188" s="14" t="s">
        <v>1</v>
      </c>
      <c r="E188" s="15">
        <f>E189+E195</f>
        <v>375000</v>
      </c>
      <c r="F188" s="15">
        <f>F189+F195</f>
        <v>0</v>
      </c>
      <c r="G188" s="15">
        <f>G189+G195</f>
        <v>0</v>
      </c>
      <c r="H188" s="15">
        <f>H189+H195</f>
        <v>375000</v>
      </c>
    </row>
    <row r="189" spans="1:8" s="16" customFormat="1" ht="12.75">
      <c r="A189" s="56"/>
      <c r="B189" s="33" t="s">
        <v>2</v>
      </c>
      <c r="C189" s="33"/>
      <c r="D189" s="34" t="s">
        <v>3</v>
      </c>
      <c r="E189" s="20">
        <f>E191+E192</f>
        <v>375000</v>
      </c>
      <c r="F189" s="20">
        <f>F191+F192</f>
        <v>0</v>
      </c>
      <c r="G189" s="20">
        <f>G191+G192</f>
        <v>0</v>
      </c>
      <c r="H189" s="20">
        <f>H191+H192</f>
        <v>375000</v>
      </c>
    </row>
    <row r="190" spans="1:8" ht="12.75" hidden="1">
      <c r="A190" s="57"/>
      <c r="B190" s="35"/>
      <c r="C190" s="36"/>
      <c r="D190" s="23"/>
      <c r="E190" s="24"/>
      <c r="F190" s="24"/>
      <c r="G190" s="25"/>
      <c r="H190" s="24"/>
    </row>
    <row r="191" spans="1:8" ht="12.75">
      <c r="A191" s="57"/>
      <c r="B191" s="35"/>
      <c r="C191" s="36" t="s">
        <v>4</v>
      </c>
      <c r="D191" s="23" t="s">
        <v>5</v>
      </c>
      <c r="E191" s="24">
        <v>375000</v>
      </c>
      <c r="F191" s="24"/>
      <c r="G191" s="25"/>
      <c r="H191" s="24">
        <f>E191+F191-G191</f>
        <v>375000</v>
      </c>
    </row>
    <row r="192" spans="1:8" ht="12.75" hidden="1">
      <c r="A192" s="57"/>
      <c r="B192" s="36"/>
      <c r="C192" s="36"/>
      <c r="D192" s="23"/>
      <c r="E192" s="24"/>
      <c r="F192" s="24"/>
      <c r="G192" s="25"/>
      <c r="H192" s="24"/>
    </row>
    <row r="193" spans="1:8" ht="12.75" hidden="1">
      <c r="A193" s="57"/>
      <c r="B193" s="36"/>
      <c r="C193" s="36"/>
      <c r="D193" s="23"/>
      <c r="E193" s="24"/>
      <c r="F193" s="24"/>
      <c r="G193" s="25"/>
      <c r="H193" s="24"/>
    </row>
    <row r="194" spans="1:8" ht="12.75" hidden="1">
      <c r="A194" s="57"/>
      <c r="B194" s="36"/>
      <c r="C194" s="36"/>
      <c r="D194" s="23"/>
      <c r="E194" s="24"/>
      <c r="F194" s="24"/>
      <c r="G194" s="25"/>
      <c r="H194" s="24"/>
    </row>
    <row r="195" spans="1:8" s="16" customFormat="1" ht="12.75" hidden="1">
      <c r="A195" s="56"/>
      <c r="B195" s="33"/>
      <c r="C195" s="33"/>
      <c r="D195" s="19"/>
      <c r="E195" s="20"/>
      <c r="F195" s="20"/>
      <c r="G195" s="20"/>
      <c r="H195" s="20"/>
    </row>
    <row r="196" spans="1:8" ht="12.75" hidden="1">
      <c r="A196" s="52"/>
      <c r="B196" s="36"/>
      <c r="C196" s="36"/>
      <c r="D196" s="23"/>
      <c r="E196" s="24"/>
      <c r="F196" s="24"/>
      <c r="G196" s="25"/>
      <c r="H196" s="24"/>
    </row>
    <row r="197" spans="1:8" ht="12.75" hidden="1">
      <c r="A197" s="334" t="s">
        <v>6</v>
      </c>
      <c r="B197" s="334"/>
      <c r="C197" s="334"/>
      <c r="D197" s="334"/>
      <c r="E197" s="58"/>
      <c r="F197" s="58"/>
      <c r="G197" s="59"/>
      <c r="H197" s="58"/>
    </row>
    <row r="198" ht="12.75" hidden="1">
      <c r="H198" s="31"/>
    </row>
    <row r="199" ht="12.75" hidden="1">
      <c r="H199" s="31"/>
    </row>
    <row r="200" ht="12.75" hidden="1">
      <c r="H200" s="31"/>
    </row>
    <row r="201" spans="1:8" s="16" customFormat="1" ht="12.75">
      <c r="A201" s="60">
        <v>926</v>
      </c>
      <c r="B201" s="60"/>
      <c r="C201" s="60"/>
      <c r="D201" s="60" t="s">
        <v>7</v>
      </c>
      <c r="E201" s="15">
        <f>E202</f>
        <v>4071018</v>
      </c>
      <c r="F201" s="15">
        <f aca="true" t="shared" si="1" ref="F201:H202">F202</f>
        <v>0</v>
      </c>
      <c r="G201" s="15">
        <f t="shared" si="1"/>
        <v>0</v>
      </c>
      <c r="H201" s="15">
        <f t="shared" si="1"/>
        <v>4071018</v>
      </c>
    </row>
    <row r="202" spans="1:8" s="16" customFormat="1" ht="12.75">
      <c r="A202" s="61"/>
      <c r="B202" s="61">
        <v>92601</v>
      </c>
      <c r="C202" s="61"/>
      <c r="D202" s="62" t="s">
        <v>8</v>
      </c>
      <c r="E202" s="20">
        <f>E203</f>
        <v>4071018</v>
      </c>
      <c r="F202" s="20">
        <f t="shared" si="1"/>
        <v>0</v>
      </c>
      <c r="G202" s="20">
        <f t="shared" si="1"/>
        <v>0</v>
      </c>
      <c r="H202" s="20">
        <f t="shared" si="1"/>
        <v>4071018</v>
      </c>
    </row>
    <row r="203" spans="1:8" ht="12.75">
      <c r="A203" s="63"/>
      <c r="B203" s="63"/>
      <c r="C203" s="63">
        <v>6298</v>
      </c>
      <c r="D203" s="23" t="s">
        <v>9</v>
      </c>
      <c r="E203" s="24">
        <v>4071018</v>
      </c>
      <c r="F203" s="24"/>
      <c r="G203" s="25"/>
      <c r="H203" s="24">
        <f>E203+F203-G203</f>
        <v>4071018</v>
      </c>
    </row>
    <row r="204" spans="1:8" s="16" customFormat="1" ht="12.75">
      <c r="A204" s="335" t="s">
        <v>10</v>
      </c>
      <c r="B204" s="335"/>
      <c r="C204" s="335"/>
      <c r="D204" s="335"/>
      <c r="E204" s="15">
        <f>E7+E23+E35+E46+E55+E67+E105+E116+E137+E145+E177+E185+E188+E27+E60+E43+E173+E201</f>
        <v>37514124</v>
      </c>
      <c r="F204" s="15">
        <f>F7+F23+F35+F46+F55+F67+F105+F116+F137+F145+F177+F185+F188+F27+F60+F43+F173+F201</f>
        <v>533456</v>
      </c>
      <c r="G204" s="15">
        <f>G7+G23+G35+G46+G55+G67+G105+G116+G137+G145+G177+G185+G188+G27+G60+G43+G173+G201</f>
        <v>508456</v>
      </c>
      <c r="H204" s="15">
        <f>H7+H23+H35+H46+H55+H67+H105+H116+H137+H145+H177+H185+H188+H27+H60+H43+H173+H201</f>
        <v>37539124</v>
      </c>
    </row>
    <row r="206" spans="4:8" ht="12.75" hidden="1">
      <c r="D206" s="16"/>
      <c r="E206" s="64"/>
      <c r="F206" s="64"/>
      <c r="G206" s="64"/>
      <c r="H206" s="64"/>
    </row>
    <row r="207" spans="4:8" ht="12.75" hidden="1">
      <c r="D207" s="16"/>
      <c r="E207" s="64"/>
      <c r="F207" s="64"/>
      <c r="G207" s="64"/>
      <c r="H207" s="64"/>
    </row>
    <row r="208" spans="4:8" ht="12.75" hidden="1">
      <c r="D208" s="16"/>
      <c r="E208" s="64"/>
      <c r="F208" s="64"/>
      <c r="G208" s="64"/>
      <c r="H208" s="64"/>
    </row>
    <row r="209" ht="12.75" hidden="1"/>
    <row r="210" ht="12.75" hidden="1"/>
    <row r="211" ht="12.75" hidden="1"/>
    <row r="212" ht="12.75" hidden="1"/>
    <row r="213" ht="12.75" hidden="1"/>
    <row r="214" spans="6:7" ht="12.75" hidden="1">
      <c r="F214" s="65"/>
      <c r="G214" s="65"/>
    </row>
    <row r="215" spans="6:7" ht="12.75" hidden="1">
      <c r="F215" s="65"/>
      <c r="G215" s="65"/>
    </row>
    <row r="216" spans="6:7" ht="12.75" hidden="1">
      <c r="F216" s="336"/>
      <c r="G216" s="336"/>
    </row>
  </sheetData>
  <mergeCells count="11">
    <mergeCell ref="A1:H1"/>
    <mergeCell ref="A4:A5"/>
    <mergeCell ref="B4:B5"/>
    <mergeCell ref="C4:C5"/>
    <mergeCell ref="D4:D5"/>
    <mergeCell ref="E4:E5"/>
    <mergeCell ref="F4:G4"/>
    <mergeCell ref="H4:H5"/>
    <mergeCell ref="A197:D197"/>
    <mergeCell ref="A204:D204"/>
    <mergeCell ref="F216:G216"/>
  </mergeCells>
  <printOptions horizontalCentered="1"/>
  <pageMargins left="0.5513888888888889" right="0.43333333333333335" top="0.9055555555555556" bottom="0.5902777777777778" header="0.31527777777777777" footer="0.3541666666666667"/>
  <pageSetup fitToHeight="49" fitToWidth="1" horizontalDpi="300" verticalDpi="300" orientation="landscape" paperSize="9" r:id="rId3"/>
  <headerFooter alignWithMargins="0">
    <oddHeader>&amp;R&amp;9Załącznik nr &amp;A
do uchwały Rady Gminy Nr  XXIII/206/09
z dnia  05 lutego 2009r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5"/>
  <sheetViews>
    <sheetView zoomScale="75" zoomScaleNormal="75" workbookViewId="0" topLeftCell="A1">
      <pane ySplit="7" topLeftCell="BM8" activePane="bottomLeft" state="frozen"/>
      <selection pane="topLeft" activeCell="E565" sqref="E565"/>
      <selection pane="bottomLeft" activeCell="D569" sqref="D569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7.25390625" style="67" customWidth="1"/>
    <col min="4" max="4" width="64.125" style="68" customWidth="1"/>
    <col min="5" max="5" width="15.125" style="68" customWidth="1"/>
    <col min="6" max="6" width="13.00390625" style="68" customWidth="1"/>
    <col min="7" max="7" width="12.00390625" style="68" customWidth="1"/>
    <col min="8" max="8" width="15.00390625" style="68" customWidth="1"/>
  </cols>
  <sheetData>
    <row r="1" spans="1:8" ht="18">
      <c r="A1" s="342" t="s">
        <v>11</v>
      </c>
      <c r="B1" s="342"/>
      <c r="C1" s="342"/>
      <c r="D1" s="342"/>
      <c r="E1" s="342"/>
      <c r="F1" s="342"/>
      <c r="G1" s="342"/>
      <c r="H1" s="342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 t="s">
        <v>36</v>
      </c>
      <c r="E3" s="72"/>
      <c r="F3" s="72"/>
      <c r="G3" s="74"/>
      <c r="H3" s="75" t="s">
        <v>12</v>
      </c>
    </row>
    <row r="4" spans="1:8" s="76" customFormat="1" ht="18.75" customHeight="1">
      <c r="A4" s="340" t="s">
        <v>13</v>
      </c>
      <c r="B4" s="340" t="s">
        <v>14</v>
      </c>
      <c r="C4" s="343" t="s">
        <v>15</v>
      </c>
      <c r="D4" s="340" t="s">
        <v>16</v>
      </c>
      <c r="E4" s="340" t="s">
        <v>17</v>
      </c>
      <c r="F4" s="340" t="s">
        <v>18</v>
      </c>
      <c r="G4" s="340"/>
      <c r="H4" s="340" t="s">
        <v>19</v>
      </c>
    </row>
    <row r="5" spans="1:8" s="76" customFormat="1" ht="20.25" customHeight="1">
      <c r="A5" s="340"/>
      <c r="B5" s="340"/>
      <c r="C5" s="343"/>
      <c r="D5" s="340"/>
      <c r="E5" s="340"/>
      <c r="F5" s="340" t="s">
        <v>20</v>
      </c>
      <c r="G5" s="340" t="s">
        <v>21</v>
      </c>
      <c r="H5" s="340"/>
    </row>
    <row r="6" spans="1:8" s="76" customFormat="1" ht="12.75">
      <c r="A6" s="340"/>
      <c r="B6" s="340"/>
      <c r="C6" s="343"/>
      <c r="D6" s="340"/>
      <c r="E6" s="340"/>
      <c r="F6" s="340"/>
      <c r="G6" s="340"/>
      <c r="H6" s="340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 hidden="1">
      <c r="A8" s="80"/>
      <c r="B8" s="80"/>
      <c r="C8" s="81"/>
      <c r="D8" s="82"/>
      <c r="E8" s="83"/>
      <c r="F8" s="83"/>
      <c r="G8" s="83"/>
      <c r="H8" s="83"/>
    </row>
    <row r="9" spans="1:8" s="84" customFormat="1" ht="16.5" customHeight="1" hidden="1">
      <c r="A9" s="85"/>
      <c r="B9" s="85"/>
      <c r="C9" s="85"/>
      <c r="D9" s="86"/>
      <c r="E9" s="87"/>
      <c r="F9" s="87"/>
      <c r="G9" s="87"/>
      <c r="H9" s="87"/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 hidden="1">
      <c r="A12" s="85"/>
      <c r="B12" s="92"/>
      <c r="C12" s="92"/>
      <c r="D12" s="93"/>
      <c r="E12" s="94"/>
      <c r="F12" s="87"/>
      <c r="G12" s="95"/>
      <c r="H12" s="95"/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 hidden="1">
      <c r="A14" s="85"/>
      <c r="B14" s="92"/>
      <c r="C14" s="92"/>
      <c r="D14" s="93"/>
      <c r="E14" s="94"/>
      <c r="F14" s="87"/>
      <c r="G14" s="95"/>
      <c r="H14" s="95"/>
    </row>
    <row r="15" spans="1:8" s="76" customFormat="1" ht="16.5" customHeight="1" hidden="1">
      <c r="A15" s="92"/>
      <c r="B15" s="92"/>
      <c r="C15" s="92"/>
      <c r="D15" s="93"/>
      <c r="E15" s="94"/>
      <c r="F15" s="87"/>
      <c r="G15" s="95"/>
      <c r="H15" s="95"/>
    </row>
    <row r="16" spans="1:8" s="84" customFormat="1" ht="16.5" customHeight="1" hidden="1">
      <c r="A16" s="85"/>
      <c r="B16" s="85"/>
      <c r="C16" s="85"/>
      <c r="D16" s="86"/>
      <c r="E16" s="87"/>
      <c r="F16" s="87"/>
      <c r="G16" s="87"/>
      <c r="H16" s="87"/>
    </row>
    <row r="17" spans="1:8" s="76" customFormat="1" ht="24.75" customHeight="1" hidden="1">
      <c r="A17" s="85"/>
      <c r="B17" s="92"/>
      <c r="C17" s="92"/>
      <c r="D17" s="96"/>
      <c r="E17" s="94"/>
      <c r="F17" s="87"/>
      <c r="G17" s="91"/>
      <c r="H17" s="95"/>
    </row>
    <row r="18" spans="1:8" s="84" customFormat="1" ht="16.5" customHeight="1" hidden="1">
      <c r="A18" s="85"/>
      <c r="B18" s="85"/>
      <c r="C18" s="85"/>
      <c r="D18" s="86"/>
      <c r="E18" s="87"/>
      <c r="F18" s="87"/>
      <c r="G18" s="87"/>
      <c r="H18" s="87"/>
    </row>
    <row r="19" spans="1:8" s="76" customFormat="1" ht="29.25" customHeight="1" hidden="1">
      <c r="A19" s="85"/>
      <c r="B19" s="85"/>
      <c r="C19" s="88"/>
      <c r="D19" s="97"/>
      <c r="E19" s="90"/>
      <c r="F19" s="98"/>
      <c r="G19" s="98"/>
      <c r="H19" s="99"/>
    </row>
    <row r="20" spans="1:8" s="103" customFormat="1" ht="16.5" customHeight="1" hidden="1">
      <c r="A20" s="85"/>
      <c r="B20" s="85"/>
      <c r="C20" s="88"/>
      <c r="D20" s="97"/>
      <c r="E20" s="90"/>
      <c r="F20" s="100"/>
      <c r="G20" s="101"/>
      <c r="H20" s="102"/>
    </row>
    <row r="21" spans="1:8" ht="16.5" customHeight="1" hidden="1">
      <c r="A21" s="85"/>
      <c r="B21" s="85"/>
      <c r="C21" s="88"/>
      <c r="D21" s="97"/>
      <c r="E21" s="90"/>
      <c r="F21" s="104"/>
      <c r="G21" s="105"/>
      <c r="H21" s="24"/>
    </row>
    <row r="22" spans="1:8" ht="16.5" customHeight="1" hidden="1">
      <c r="A22" s="85"/>
      <c r="B22" s="85"/>
      <c r="C22" s="88"/>
      <c r="D22" s="97"/>
      <c r="E22" s="90"/>
      <c r="F22" s="104"/>
      <c r="G22" s="105"/>
      <c r="H22" s="24"/>
    </row>
    <row r="23" spans="1:8" ht="16.5" customHeight="1" hidden="1">
      <c r="A23" s="85"/>
      <c r="B23" s="85"/>
      <c r="C23" s="88"/>
      <c r="D23" s="97"/>
      <c r="E23" s="90"/>
      <c r="F23" s="104"/>
      <c r="G23" s="105"/>
      <c r="H23" s="24"/>
    </row>
    <row r="24" spans="1:8" ht="16.5" customHeight="1" hidden="1">
      <c r="A24" s="85"/>
      <c r="B24" s="85"/>
      <c r="C24" s="88"/>
      <c r="D24" s="97"/>
      <c r="E24" s="90"/>
      <c r="F24" s="106"/>
      <c r="G24" s="24"/>
      <c r="H24" s="24"/>
    </row>
    <row r="25" spans="1:8" ht="16.5" customHeight="1" hidden="1">
      <c r="A25" s="85"/>
      <c r="B25" s="85"/>
      <c r="C25" s="92"/>
      <c r="D25" s="93"/>
      <c r="E25" s="94"/>
      <c r="F25" s="106"/>
      <c r="G25" s="24"/>
      <c r="H25" s="24"/>
    </row>
    <row r="26" spans="1:8" ht="16.5" customHeight="1" hidden="1">
      <c r="A26" s="85"/>
      <c r="B26" s="85"/>
      <c r="C26" s="92"/>
      <c r="D26" s="93"/>
      <c r="E26" s="94"/>
      <c r="F26" s="106"/>
      <c r="G26" s="24"/>
      <c r="H26" s="24"/>
    </row>
    <row r="27" spans="1:8" ht="16.5" customHeight="1" hidden="1">
      <c r="A27" s="85"/>
      <c r="B27" s="85"/>
      <c r="C27" s="92"/>
      <c r="D27" s="93"/>
      <c r="E27" s="94"/>
      <c r="F27" s="106"/>
      <c r="G27" s="24"/>
      <c r="H27" s="24"/>
    </row>
    <row r="28" spans="1:8" ht="16.5" customHeight="1" hidden="1">
      <c r="A28" s="85"/>
      <c r="B28" s="92"/>
      <c r="C28" s="92"/>
      <c r="D28" s="93"/>
      <c r="E28" s="94"/>
      <c r="F28" s="106"/>
      <c r="G28" s="24"/>
      <c r="H28" s="24"/>
    </row>
    <row r="29" spans="1:8" ht="16.5" customHeight="1" hidden="1">
      <c r="A29" s="85"/>
      <c r="B29" s="92"/>
      <c r="C29" s="92"/>
      <c r="D29" s="93"/>
      <c r="E29" s="94"/>
      <c r="F29" s="102"/>
      <c r="G29" s="24"/>
      <c r="H29" s="24"/>
    </row>
    <row r="30" spans="1:8" ht="16.5" customHeight="1" hidden="1">
      <c r="A30" s="85"/>
      <c r="B30" s="92"/>
      <c r="C30" s="92"/>
      <c r="D30" s="93"/>
      <c r="E30" s="94"/>
      <c r="F30" s="102"/>
      <c r="G30" s="24"/>
      <c r="H30" s="24"/>
    </row>
    <row r="31" spans="1:8" s="16" customFormat="1" ht="16.5" customHeight="1" hidden="1">
      <c r="A31" s="107"/>
      <c r="B31" s="107"/>
      <c r="C31" s="107"/>
      <c r="D31" s="108"/>
      <c r="E31" s="109"/>
      <c r="F31" s="109"/>
      <c r="G31" s="109"/>
      <c r="H31" s="109"/>
    </row>
    <row r="32" spans="1:8" s="16" customFormat="1" ht="16.5" customHeight="1" hidden="1">
      <c r="A32" s="110"/>
      <c r="B32" s="110"/>
      <c r="C32" s="110"/>
      <c r="D32" s="111"/>
      <c r="E32" s="112"/>
      <c r="F32" s="112"/>
      <c r="G32" s="112"/>
      <c r="H32" s="112"/>
    </row>
    <row r="33" spans="1:8" ht="16.5" customHeight="1" hidden="1">
      <c r="A33" s="85"/>
      <c r="B33" s="92"/>
      <c r="C33" s="92"/>
      <c r="D33" s="93"/>
      <c r="E33" s="94"/>
      <c r="F33" s="24"/>
      <c r="G33" s="24"/>
      <c r="H33" s="24"/>
    </row>
    <row r="34" spans="1:8" ht="16.5" customHeight="1" hidden="1">
      <c r="A34" s="85"/>
      <c r="B34" s="92"/>
      <c r="C34" s="92"/>
      <c r="D34" s="93"/>
      <c r="E34" s="94"/>
      <c r="F34" s="24"/>
      <c r="G34" s="24"/>
      <c r="H34" s="24"/>
    </row>
    <row r="35" spans="1:8" ht="16.5" customHeight="1" hidden="1">
      <c r="A35" s="85"/>
      <c r="B35" s="92"/>
      <c r="C35" s="92"/>
      <c r="D35" s="93"/>
      <c r="E35" s="94"/>
      <c r="F35" s="24"/>
      <c r="G35" s="24"/>
      <c r="H35" s="24"/>
    </row>
    <row r="36" spans="1:8" s="16" customFormat="1" ht="16.5" customHeight="1" hidden="1">
      <c r="A36" s="107"/>
      <c r="B36" s="107"/>
      <c r="C36" s="107"/>
      <c r="D36" s="108"/>
      <c r="E36" s="109"/>
      <c r="F36" s="109"/>
      <c r="G36" s="109"/>
      <c r="H36" s="109"/>
    </row>
    <row r="37" spans="1:8" s="16" customFormat="1" ht="16.5" customHeight="1" hidden="1">
      <c r="A37" s="110"/>
      <c r="B37" s="110"/>
      <c r="C37" s="110"/>
      <c r="D37" s="111"/>
      <c r="E37" s="112"/>
      <c r="F37" s="112"/>
      <c r="G37" s="112"/>
      <c r="H37" s="112"/>
    </row>
    <row r="38" spans="1:8" ht="16.5" customHeight="1" hidden="1">
      <c r="A38" s="85"/>
      <c r="B38" s="92"/>
      <c r="C38" s="92"/>
      <c r="D38" s="93"/>
      <c r="E38" s="94"/>
      <c r="F38" s="90"/>
      <c r="G38" s="87"/>
      <c r="H38" s="87"/>
    </row>
    <row r="39" spans="1:8" ht="16.5" customHeight="1" hidden="1">
      <c r="A39" s="85"/>
      <c r="B39" s="92"/>
      <c r="C39" s="92"/>
      <c r="D39" s="93"/>
      <c r="E39" s="94"/>
      <c r="F39" s="90"/>
      <c r="G39" s="24"/>
      <c r="H39" s="24"/>
    </row>
    <row r="40" spans="1:8" ht="16.5" customHeight="1" hidden="1">
      <c r="A40" s="85"/>
      <c r="B40" s="92"/>
      <c r="C40" s="92"/>
      <c r="D40" s="93"/>
      <c r="E40" s="94"/>
      <c r="F40" s="90"/>
      <c r="G40" s="24"/>
      <c r="H40" s="24"/>
    </row>
    <row r="41" spans="1:8" ht="16.5" customHeight="1" hidden="1">
      <c r="A41" s="85"/>
      <c r="B41" s="92"/>
      <c r="C41" s="92"/>
      <c r="D41" s="93"/>
      <c r="E41" s="94"/>
      <c r="F41" s="90"/>
      <c r="G41" s="24"/>
      <c r="H41" s="24"/>
    </row>
    <row r="42" spans="1:8" ht="16.5" customHeight="1" hidden="1">
      <c r="A42" s="85"/>
      <c r="B42" s="92"/>
      <c r="C42" s="92"/>
      <c r="D42" s="93"/>
      <c r="E42" s="94"/>
      <c r="F42" s="90"/>
      <c r="G42" s="24"/>
      <c r="H42" s="24"/>
    </row>
    <row r="43" spans="1:8" ht="16.5" customHeight="1" hidden="1">
      <c r="A43" s="85"/>
      <c r="B43" s="92"/>
      <c r="C43" s="92"/>
      <c r="D43" s="93"/>
      <c r="E43" s="94"/>
      <c r="F43" s="87"/>
      <c r="G43" s="24"/>
      <c r="H43" s="24"/>
    </row>
    <row r="44" spans="1:8" ht="16.5" customHeight="1" hidden="1">
      <c r="A44" s="85"/>
      <c r="B44" s="92"/>
      <c r="C44" s="92"/>
      <c r="D44" s="93"/>
      <c r="E44" s="94"/>
      <c r="F44" s="87"/>
      <c r="G44" s="24"/>
      <c r="H44" s="24"/>
    </row>
    <row r="45" spans="1:8" ht="16.5" customHeight="1" hidden="1">
      <c r="A45" s="85"/>
      <c r="B45" s="92"/>
      <c r="C45" s="92"/>
      <c r="D45" s="93"/>
      <c r="E45" s="94"/>
      <c r="F45" s="87"/>
      <c r="G45" s="24"/>
      <c r="H45" s="24"/>
    </row>
    <row r="46" spans="1:8" s="16" customFormat="1" ht="16.5" customHeight="1" hidden="1">
      <c r="A46" s="107"/>
      <c r="B46" s="107"/>
      <c r="C46" s="107"/>
      <c r="D46" s="108"/>
      <c r="E46" s="109"/>
      <c r="F46" s="109"/>
      <c r="G46" s="109"/>
      <c r="H46" s="109"/>
    </row>
    <row r="47" spans="1:8" s="16" customFormat="1" ht="16.5" customHeight="1" hidden="1">
      <c r="A47" s="110"/>
      <c r="B47" s="110"/>
      <c r="C47" s="110"/>
      <c r="D47" s="111"/>
      <c r="E47" s="112"/>
      <c r="F47" s="112"/>
      <c r="G47" s="112"/>
      <c r="H47" s="112"/>
    </row>
    <row r="48" spans="1:8" ht="16.5" customHeight="1" hidden="1">
      <c r="A48" s="85"/>
      <c r="B48" s="92"/>
      <c r="C48" s="92"/>
      <c r="D48" s="93"/>
      <c r="E48" s="94"/>
      <c r="F48" s="24"/>
      <c r="G48" s="24"/>
      <c r="H48" s="24"/>
    </row>
    <row r="49" spans="1:8" ht="16.5" customHeight="1" hidden="1">
      <c r="A49" s="85"/>
      <c r="B49" s="92"/>
      <c r="C49" s="92"/>
      <c r="D49" s="93"/>
      <c r="E49" s="94"/>
      <c r="F49" s="24"/>
      <c r="G49" s="24"/>
      <c r="H49" s="24"/>
    </row>
    <row r="50" spans="1:8" ht="16.5" customHeight="1" hidden="1">
      <c r="A50" s="85"/>
      <c r="B50" s="92"/>
      <c r="C50" s="92"/>
      <c r="D50" s="93"/>
      <c r="E50" s="94"/>
      <c r="F50" s="24"/>
      <c r="G50" s="24"/>
      <c r="H50" s="24"/>
    </row>
    <row r="51" spans="1:8" ht="16.5" customHeight="1" hidden="1">
      <c r="A51" s="85"/>
      <c r="B51" s="92"/>
      <c r="C51" s="92"/>
      <c r="D51" s="93"/>
      <c r="E51" s="94"/>
      <c r="F51" s="24"/>
      <c r="G51" s="24"/>
      <c r="H51" s="24"/>
    </row>
    <row r="52" spans="1:8" ht="16.5" customHeight="1" hidden="1">
      <c r="A52" s="85"/>
      <c r="B52" s="92"/>
      <c r="C52" s="92"/>
      <c r="D52" s="93"/>
      <c r="E52" s="94"/>
      <c r="F52" s="24"/>
      <c r="G52" s="24"/>
      <c r="H52" s="24"/>
    </row>
    <row r="53" spans="1:8" ht="16.5" customHeight="1" hidden="1">
      <c r="A53" s="85"/>
      <c r="B53" s="92"/>
      <c r="C53" s="92"/>
      <c r="D53" s="93"/>
      <c r="E53" s="94"/>
      <c r="F53" s="24"/>
      <c r="G53" s="24"/>
      <c r="H53" s="24"/>
    </row>
    <row r="54" spans="1:8" ht="16.5" customHeight="1" hidden="1">
      <c r="A54" s="85"/>
      <c r="B54" s="92"/>
      <c r="C54" s="92"/>
      <c r="D54" s="93"/>
      <c r="E54" s="94"/>
      <c r="F54" s="24"/>
      <c r="G54" s="24"/>
      <c r="H54" s="24"/>
    </row>
    <row r="55" spans="1:8" ht="16.5" customHeight="1" hidden="1">
      <c r="A55" s="85"/>
      <c r="B55" s="92"/>
      <c r="C55" s="92"/>
      <c r="D55" s="93"/>
      <c r="E55" s="94"/>
      <c r="F55" s="24"/>
      <c r="G55" s="24"/>
      <c r="H55" s="24"/>
    </row>
    <row r="56" spans="1:8" ht="16.5" customHeight="1" hidden="1">
      <c r="A56" s="85"/>
      <c r="B56" s="92"/>
      <c r="C56" s="92"/>
      <c r="D56" s="93"/>
      <c r="E56" s="94"/>
      <c r="F56" s="24"/>
      <c r="G56" s="24"/>
      <c r="H56" s="24"/>
    </row>
    <row r="57" spans="1:8" ht="12.75" customHeight="1" hidden="1">
      <c r="A57" s="85"/>
      <c r="B57" s="92"/>
      <c r="C57" s="113"/>
      <c r="D57" s="93"/>
      <c r="E57" s="94"/>
      <c r="F57" s="24"/>
      <c r="G57" s="24"/>
      <c r="H57" s="24"/>
    </row>
    <row r="58" spans="1:8" ht="16.5" customHeight="1" hidden="1">
      <c r="A58" s="85"/>
      <c r="B58" s="92"/>
      <c r="C58" s="92"/>
      <c r="D58" s="93"/>
      <c r="E58" s="94"/>
      <c r="F58" s="24"/>
      <c r="G58" s="24"/>
      <c r="H58" s="24"/>
    </row>
    <row r="59" spans="1:8" ht="16.5" customHeight="1" hidden="1">
      <c r="A59" s="85"/>
      <c r="B59" s="92"/>
      <c r="C59" s="92"/>
      <c r="D59" s="93"/>
      <c r="E59" s="94"/>
      <c r="F59" s="24"/>
      <c r="G59" s="24"/>
      <c r="H59" s="24"/>
    </row>
    <row r="60" spans="1:8" s="16" customFormat="1" ht="16.5" customHeight="1" hidden="1">
      <c r="A60" s="107"/>
      <c r="B60" s="107"/>
      <c r="C60" s="107"/>
      <c r="D60" s="14"/>
      <c r="E60" s="109"/>
      <c r="F60" s="109"/>
      <c r="G60" s="109"/>
      <c r="H60" s="109"/>
    </row>
    <row r="61" spans="1:8" s="16" customFormat="1" ht="16.5" customHeight="1" hidden="1">
      <c r="A61" s="110"/>
      <c r="B61" s="17"/>
      <c r="C61" s="17"/>
      <c r="D61" s="19"/>
      <c r="E61" s="20"/>
      <c r="F61" s="20"/>
      <c r="G61" s="20"/>
      <c r="H61" s="20"/>
    </row>
    <row r="62" spans="1:8" ht="16.5" customHeight="1" hidden="1">
      <c r="A62" s="85"/>
      <c r="B62" s="21"/>
      <c r="C62" s="92"/>
      <c r="D62" s="93"/>
      <c r="E62" s="24"/>
      <c r="F62" s="24"/>
      <c r="G62" s="24"/>
      <c r="H62" s="24"/>
    </row>
    <row r="63" spans="1:8" ht="12.75" customHeight="1" hidden="1">
      <c r="A63" s="85"/>
      <c r="B63" s="92"/>
      <c r="C63" s="92"/>
      <c r="D63" s="93"/>
      <c r="E63" s="94"/>
      <c r="F63" s="24"/>
      <c r="G63" s="24"/>
      <c r="H63" s="24"/>
    </row>
    <row r="64" spans="1:8" ht="16.5" customHeight="1" hidden="1">
      <c r="A64" s="85"/>
      <c r="B64" s="92"/>
      <c r="C64" s="92"/>
      <c r="D64" s="93"/>
      <c r="E64" s="94"/>
      <c r="F64" s="24"/>
      <c r="G64" s="24"/>
      <c r="H64" s="24"/>
    </row>
    <row r="65" spans="1:8" s="16" customFormat="1" ht="16.5" customHeight="1" hidden="1">
      <c r="A65" s="107"/>
      <c r="B65" s="107"/>
      <c r="C65" s="107"/>
      <c r="D65" s="108"/>
      <c r="E65" s="109"/>
      <c r="F65" s="109"/>
      <c r="G65" s="109"/>
      <c r="H65" s="109"/>
    </row>
    <row r="66" spans="1:8" s="16" customFormat="1" ht="16.5" customHeight="1" hidden="1">
      <c r="A66" s="110"/>
      <c r="B66" s="110"/>
      <c r="C66" s="110"/>
      <c r="D66" s="111"/>
      <c r="E66" s="112"/>
      <c r="F66" s="112"/>
      <c r="G66" s="112"/>
      <c r="H66" s="112"/>
    </row>
    <row r="67" spans="1:8" ht="16.5" customHeight="1" hidden="1">
      <c r="A67" s="85"/>
      <c r="B67" s="92"/>
      <c r="C67" s="92"/>
      <c r="D67" s="93"/>
      <c r="E67" s="94"/>
      <c r="F67" s="90"/>
      <c r="G67" s="24"/>
      <c r="H67" s="24"/>
    </row>
    <row r="68" spans="1:8" ht="16.5" customHeight="1" hidden="1">
      <c r="A68" s="85"/>
      <c r="B68" s="92"/>
      <c r="C68" s="92"/>
      <c r="D68" s="93"/>
      <c r="E68" s="94"/>
      <c r="F68" s="90"/>
      <c r="G68" s="24"/>
      <c r="H68" s="24"/>
    </row>
    <row r="69" spans="1:8" ht="16.5" customHeight="1" hidden="1">
      <c r="A69" s="85"/>
      <c r="B69" s="92"/>
      <c r="C69" s="92"/>
      <c r="D69" s="93"/>
      <c r="E69" s="94"/>
      <c r="F69" s="90"/>
      <c r="G69" s="24"/>
      <c r="H69" s="24"/>
    </row>
    <row r="70" spans="1:8" ht="16.5" customHeight="1" hidden="1">
      <c r="A70" s="85"/>
      <c r="B70" s="92"/>
      <c r="C70" s="92"/>
      <c r="D70" s="93"/>
      <c r="E70" s="94"/>
      <c r="F70" s="90"/>
      <c r="G70" s="24"/>
      <c r="H70" s="24"/>
    </row>
    <row r="71" spans="1:8" ht="16.5" customHeight="1" hidden="1">
      <c r="A71" s="85"/>
      <c r="B71" s="92"/>
      <c r="C71" s="92"/>
      <c r="D71" s="93"/>
      <c r="E71" s="94"/>
      <c r="F71" s="114"/>
      <c r="G71" s="24"/>
      <c r="H71" s="24"/>
    </row>
    <row r="72" spans="1:8" ht="16.5" customHeight="1" hidden="1">
      <c r="A72" s="85"/>
      <c r="B72" s="92"/>
      <c r="C72" s="92"/>
      <c r="D72" s="93"/>
      <c r="E72" s="94"/>
      <c r="F72" s="24"/>
      <c r="G72" s="24"/>
      <c r="H72" s="24"/>
    </row>
    <row r="73" spans="1:8" s="16" customFormat="1" ht="16.5" customHeight="1" hidden="1">
      <c r="A73" s="110"/>
      <c r="B73" s="110"/>
      <c r="C73" s="110"/>
      <c r="D73" s="111"/>
      <c r="E73" s="112"/>
      <c r="F73" s="112"/>
      <c r="G73" s="112"/>
      <c r="H73" s="112"/>
    </row>
    <row r="74" spans="1:8" ht="16.5" customHeight="1" hidden="1">
      <c r="A74" s="85"/>
      <c r="B74" s="92"/>
      <c r="C74" s="92"/>
      <c r="D74" s="93"/>
      <c r="E74" s="94"/>
      <c r="F74" s="24"/>
      <c r="G74" s="24"/>
      <c r="H74" s="24"/>
    </row>
    <row r="75" spans="1:8" ht="16.5" customHeight="1" hidden="1">
      <c r="A75" s="85"/>
      <c r="B75" s="92"/>
      <c r="C75" s="92"/>
      <c r="D75" s="93"/>
      <c r="E75" s="94"/>
      <c r="F75" s="24"/>
      <c r="G75" s="24"/>
      <c r="H75" s="24"/>
    </row>
    <row r="76" spans="1:8" ht="16.5" customHeight="1" hidden="1">
      <c r="A76" s="85"/>
      <c r="B76" s="92"/>
      <c r="C76" s="92"/>
      <c r="D76" s="93"/>
      <c r="E76" s="94"/>
      <c r="F76" s="24"/>
      <c r="G76" s="24"/>
      <c r="H76" s="24"/>
    </row>
    <row r="77" spans="1:8" ht="16.5" customHeight="1" hidden="1">
      <c r="A77" s="85"/>
      <c r="B77" s="92"/>
      <c r="C77" s="92"/>
      <c r="D77" s="93"/>
      <c r="E77" s="94"/>
      <c r="F77" s="24"/>
      <c r="G77" s="24"/>
      <c r="H77" s="24"/>
    </row>
    <row r="78" spans="1:8" ht="16.5" customHeight="1" hidden="1">
      <c r="A78" s="85"/>
      <c r="B78" s="92"/>
      <c r="C78" s="92"/>
      <c r="D78" s="93"/>
      <c r="E78" s="94"/>
      <c r="F78" s="24"/>
      <c r="G78" s="24"/>
      <c r="H78" s="24"/>
    </row>
    <row r="79" spans="1:8" s="16" customFormat="1" ht="16.5" customHeight="1" hidden="1">
      <c r="A79" s="115"/>
      <c r="B79" s="115"/>
      <c r="C79" s="110"/>
      <c r="D79" s="111"/>
      <c r="E79" s="112"/>
      <c r="F79" s="112"/>
      <c r="G79" s="112"/>
      <c r="H79" s="112"/>
    </row>
    <row r="80" spans="1:8" ht="16.5" customHeight="1" hidden="1">
      <c r="A80" s="116"/>
      <c r="B80" s="117"/>
      <c r="C80" s="92"/>
      <c r="D80" s="93"/>
      <c r="E80" s="94"/>
      <c r="F80" s="24"/>
      <c r="G80" s="24"/>
      <c r="H80" s="24"/>
    </row>
    <row r="81" spans="1:8" ht="16.5" customHeight="1" hidden="1">
      <c r="A81" s="117"/>
      <c r="B81" s="117"/>
      <c r="C81" s="92"/>
      <c r="D81" s="93"/>
      <c r="E81" s="94"/>
      <c r="F81" s="24"/>
      <c r="G81" s="24"/>
      <c r="H81" s="24"/>
    </row>
    <row r="82" spans="1:8" ht="16.5" customHeight="1" hidden="1">
      <c r="A82" s="117"/>
      <c r="B82" s="117"/>
      <c r="C82" s="92"/>
      <c r="D82" s="93"/>
      <c r="E82" s="94"/>
      <c r="F82" s="24"/>
      <c r="G82" s="24"/>
      <c r="H82" s="24"/>
    </row>
    <row r="83" spans="1:8" ht="16.5" customHeight="1" hidden="1">
      <c r="A83" s="117"/>
      <c r="B83" s="117"/>
      <c r="C83" s="92"/>
      <c r="D83" s="93"/>
      <c r="E83" s="94"/>
      <c r="F83" s="24"/>
      <c r="G83" s="24"/>
      <c r="H83" s="24"/>
    </row>
    <row r="84" spans="1:8" ht="16.5" customHeight="1" hidden="1">
      <c r="A84" s="117"/>
      <c r="B84" s="117"/>
      <c r="C84" s="92"/>
      <c r="D84" s="93"/>
      <c r="E84" s="94"/>
      <c r="F84" s="24"/>
      <c r="G84" s="24"/>
      <c r="H84" s="24"/>
    </row>
    <row r="85" spans="1:8" ht="16.5" customHeight="1" hidden="1">
      <c r="A85" s="117"/>
      <c r="B85" s="117"/>
      <c r="C85" s="92"/>
      <c r="D85" s="93"/>
      <c r="E85" s="94"/>
      <c r="F85" s="24"/>
      <c r="G85" s="24"/>
      <c r="H85" s="24"/>
    </row>
    <row r="86" spans="1:8" ht="16.5" customHeight="1" hidden="1">
      <c r="A86" s="117"/>
      <c r="B86" s="117"/>
      <c r="C86" s="92"/>
      <c r="D86" s="93"/>
      <c r="E86" s="94"/>
      <c r="F86" s="24"/>
      <c r="G86" s="24"/>
      <c r="H86" s="24"/>
    </row>
    <row r="87" spans="1:8" ht="16.5" customHeight="1" hidden="1">
      <c r="A87" s="117"/>
      <c r="B87" s="117"/>
      <c r="C87" s="92"/>
      <c r="D87" s="93"/>
      <c r="E87" s="94"/>
      <c r="F87" s="24"/>
      <c r="G87" s="24"/>
      <c r="H87" s="24"/>
    </row>
    <row r="88" spans="1:8" ht="16.5" customHeight="1" hidden="1">
      <c r="A88" s="117"/>
      <c r="B88" s="117"/>
      <c r="C88" s="92"/>
      <c r="D88" s="93"/>
      <c r="E88" s="94"/>
      <c r="F88" s="24"/>
      <c r="G88" s="24"/>
      <c r="H88" s="24"/>
    </row>
    <row r="89" spans="1:8" ht="16.5" customHeight="1" hidden="1">
      <c r="A89" s="117"/>
      <c r="B89" s="117"/>
      <c r="C89" s="92"/>
      <c r="D89" s="93"/>
      <c r="E89" s="94"/>
      <c r="F89" s="24"/>
      <c r="G89" s="24"/>
      <c r="H89" s="24"/>
    </row>
    <row r="90" spans="1:8" ht="16.5" customHeight="1" hidden="1">
      <c r="A90" s="117"/>
      <c r="B90" s="117"/>
      <c r="C90" s="92"/>
      <c r="D90" s="93"/>
      <c r="E90" s="94"/>
      <c r="F90" s="24"/>
      <c r="G90" s="24"/>
      <c r="H90" s="24"/>
    </row>
    <row r="91" spans="1:8" ht="16.5" customHeight="1" hidden="1">
      <c r="A91" s="117"/>
      <c r="B91" s="117"/>
      <c r="C91" s="92"/>
      <c r="D91" s="93"/>
      <c r="E91" s="94"/>
      <c r="F91" s="24"/>
      <c r="G91" s="24"/>
      <c r="H91" s="24"/>
    </row>
    <row r="92" spans="1:8" ht="16.5" customHeight="1" hidden="1">
      <c r="A92" s="117"/>
      <c r="B92" s="117"/>
      <c r="C92" s="92"/>
      <c r="D92" s="93"/>
      <c r="E92" s="94"/>
      <c r="F92" s="24"/>
      <c r="G92" s="24"/>
      <c r="H92" s="24"/>
    </row>
    <row r="93" spans="1:8" ht="16.5" customHeight="1" hidden="1">
      <c r="A93" s="117"/>
      <c r="B93" s="117"/>
      <c r="C93" s="92"/>
      <c r="D93" s="93"/>
      <c r="E93" s="94"/>
      <c r="F93" s="24"/>
      <c r="G93" s="24"/>
      <c r="H93" s="24"/>
    </row>
    <row r="94" spans="1:8" ht="16.5" customHeight="1" hidden="1">
      <c r="A94" s="117"/>
      <c r="B94" s="117"/>
      <c r="C94" s="92"/>
      <c r="D94" s="93"/>
      <c r="E94" s="94"/>
      <c r="F94" s="24"/>
      <c r="G94" s="24"/>
      <c r="H94" s="24"/>
    </row>
    <row r="95" spans="1:8" ht="16.5" customHeight="1" hidden="1">
      <c r="A95" s="117"/>
      <c r="B95" s="117"/>
      <c r="C95" s="92"/>
      <c r="D95" s="93"/>
      <c r="E95" s="94"/>
      <c r="F95" s="24"/>
      <c r="G95" s="24"/>
      <c r="H95" s="24"/>
    </row>
    <row r="96" spans="1:8" ht="16.5" customHeight="1" hidden="1">
      <c r="A96" s="117"/>
      <c r="B96" s="117"/>
      <c r="C96" s="92"/>
      <c r="D96" s="93"/>
      <c r="E96" s="94"/>
      <c r="F96" s="24"/>
      <c r="G96" s="24"/>
      <c r="H96" s="24"/>
    </row>
    <row r="97" spans="1:8" ht="16.5" customHeight="1" hidden="1">
      <c r="A97" s="117"/>
      <c r="B97" s="117"/>
      <c r="C97" s="92"/>
      <c r="D97" s="93"/>
      <c r="E97" s="94"/>
      <c r="F97" s="24"/>
      <c r="G97" s="24"/>
      <c r="H97" s="24"/>
    </row>
    <row r="98" spans="1:8" ht="16.5" customHeight="1" hidden="1">
      <c r="A98" s="117"/>
      <c r="B98" s="117"/>
      <c r="C98" s="92"/>
      <c r="D98" s="93"/>
      <c r="E98" s="94"/>
      <c r="F98" s="24"/>
      <c r="G98" s="24"/>
      <c r="H98" s="24"/>
    </row>
    <row r="99" spans="1:8" ht="16.5" customHeight="1" hidden="1">
      <c r="A99" s="117"/>
      <c r="B99" s="117"/>
      <c r="C99" s="92"/>
      <c r="D99" s="93"/>
      <c r="E99" s="94"/>
      <c r="F99" s="24"/>
      <c r="G99" s="24"/>
      <c r="H99" s="24"/>
    </row>
    <row r="100" spans="1:8" ht="12.75" customHeight="1" hidden="1">
      <c r="A100" s="117"/>
      <c r="B100" s="117"/>
      <c r="C100" s="92"/>
      <c r="D100" s="93"/>
      <c r="E100" s="94"/>
      <c r="F100" s="24"/>
      <c r="G100" s="24"/>
      <c r="H100" s="24"/>
    </row>
    <row r="101" spans="1:8" ht="16.5" customHeight="1" hidden="1">
      <c r="A101" s="117"/>
      <c r="B101" s="117"/>
      <c r="C101" s="92"/>
      <c r="D101" s="93"/>
      <c r="E101" s="94"/>
      <c r="F101" s="24"/>
      <c r="G101" s="24"/>
      <c r="H101" s="24"/>
    </row>
    <row r="102" spans="1:8" ht="16.5" customHeight="1" hidden="1">
      <c r="A102" s="117"/>
      <c r="B102" s="117"/>
      <c r="C102" s="92"/>
      <c r="D102" s="93"/>
      <c r="E102" s="94"/>
      <c r="F102" s="24"/>
      <c r="G102" s="24"/>
      <c r="H102" s="24"/>
    </row>
    <row r="103" spans="1:8" ht="16.5" customHeight="1" hidden="1">
      <c r="A103" s="117"/>
      <c r="B103" s="117"/>
      <c r="C103" s="92"/>
      <c r="D103" s="93"/>
      <c r="E103" s="94"/>
      <c r="F103" s="24"/>
      <c r="G103" s="24"/>
      <c r="H103" s="24"/>
    </row>
    <row r="104" spans="1:8" ht="16.5" customHeight="1" hidden="1">
      <c r="A104" s="117"/>
      <c r="B104" s="117"/>
      <c r="C104" s="92"/>
      <c r="D104" s="93"/>
      <c r="E104" s="94"/>
      <c r="F104" s="24"/>
      <c r="G104" s="24"/>
      <c r="H104" s="24"/>
    </row>
    <row r="105" spans="1:8" ht="16.5" customHeight="1" hidden="1">
      <c r="A105" s="117"/>
      <c r="B105" s="117"/>
      <c r="C105" s="92"/>
      <c r="D105" s="93"/>
      <c r="E105" s="94"/>
      <c r="F105" s="24"/>
      <c r="G105" s="24"/>
      <c r="H105" s="24"/>
    </row>
    <row r="106" spans="1:8" ht="16.5" customHeight="1" hidden="1">
      <c r="A106" s="117"/>
      <c r="B106" s="117"/>
      <c r="C106" s="92"/>
      <c r="D106" s="93"/>
      <c r="E106" s="94"/>
      <c r="F106" s="24"/>
      <c r="G106" s="24"/>
      <c r="H106" s="24"/>
    </row>
    <row r="107" spans="1:8" ht="16.5" customHeight="1" hidden="1">
      <c r="A107" s="117"/>
      <c r="B107" s="117"/>
      <c r="C107" s="92"/>
      <c r="D107" s="93"/>
      <c r="E107" s="94"/>
      <c r="F107" s="24"/>
      <c r="G107" s="24"/>
      <c r="H107" s="24"/>
    </row>
    <row r="108" spans="1:8" ht="16.5" customHeight="1" hidden="1">
      <c r="A108" s="117"/>
      <c r="B108" s="117"/>
      <c r="C108" s="92"/>
      <c r="D108" s="93"/>
      <c r="E108" s="94"/>
      <c r="F108" s="24"/>
      <c r="G108" s="24"/>
      <c r="H108" s="24"/>
    </row>
    <row r="109" spans="1:8" ht="12.75" customHeight="1" hidden="1">
      <c r="A109" s="117"/>
      <c r="B109" s="117"/>
      <c r="C109" s="92"/>
      <c r="D109" s="93"/>
      <c r="E109" s="94"/>
      <c r="F109" s="24"/>
      <c r="G109" s="24"/>
      <c r="H109" s="24"/>
    </row>
    <row r="110" spans="1:8" s="16" customFormat="1" ht="16.5" customHeight="1" hidden="1">
      <c r="A110" s="115"/>
      <c r="B110" s="115"/>
      <c r="C110" s="110"/>
      <c r="D110" s="111"/>
      <c r="E110" s="112"/>
      <c r="F110" s="112"/>
      <c r="G110" s="112"/>
      <c r="H110" s="112"/>
    </row>
    <row r="111" spans="1:8" ht="16.5" customHeight="1" hidden="1">
      <c r="A111" s="116"/>
      <c r="B111" s="116"/>
      <c r="C111" s="88"/>
      <c r="D111" s="97"/>
      <c r="E111" s="90"/>
      <c r="F111" s="24"/>
      <c r="G111" s="24"/>
      <c r="H111" s="24"/>
    </row>
    <row r="112" spans="1:8" ht="16.5" customHeight="1" hidden="1">
      <c r="A112" s="116"/>
      <c r="B112" s="116"/>
      <c r="C112" s="92"/>
      <c r="D112" s="93"/>
      <c r="E112" s="94"/>
      <c r="F112" s="24"/>
      <c r="G112" s="24"/>
      <c r="H112" s="24"/>
    </row>
    <row r="113" spans="1:8" ht="16.5" customHeight="1" hidden="1">
      <c r="A113" s="117"/>
      <c r="B113" s="117"/>
      <c r="C113" s="92"/>
      <c r="D113" s="93"/>
      <c r="E113" s="94"/>
      <c r="F113" s="24"/>
      <c r="G113" s="24"/>
      <c r="H113" s="24"/>
    </row>
    <row r="114" spans="1:8" ht="16.5" customHeight="1" hidden="1">
      <c r="A114" s="117"/>
      <c r="B114" s="117"/>
      <c r="C114" s="92"/>
      <c r="D114" s="93"/>
      <c r="E114" s="94"/>
      <c r="F114" s="24"/>
      <c r="G114" s="24"/>
      <c r="H114" s="24"/>
    </row>
    <row r="115" spans="1:8" ht="16.5" customHeight="1" hidden="1">
      <c r="A115" s="117"/>
      <c r="B115" s="117"/>
      <c r="C115" s="92"/>
      <c r="D115" s="93"/>
      <c r="E115" s="94"/>
      <c r="F115" s="24"/>
      <c r="G115" s="24"/>
      <c r="H115" s="24"/>
    </row>
    <row r="116" spans="1:8" s="16" customFormat="1" ht="12.75" hidden="1">
      <c r="A116" s="118"/>
      <c r="B116" s="118"/>
      <c r="C116" s="107"/>
      <c r="D116" s="108"/>
      <c r="E116" s="109"/>
      <c r="F116" s="109"/>
      <c r="G116" s="109"/>
      <c r="H116" s="109"/>
    </row>
    <row r="117" spans="1:8" s="16" customFormat="1" ht="16.5" customHeight="1" hidden="1">
      <c r="A117" s="115"/>
      <c r="B117" s="115"/>
      <c r="C117" s="110"/>
      <c r="D117" s="111"/>
      <c r="E117" s="112"/>
      <c r="F117" s="112"/>
      <c r="G117" s="112"/>
      <c r="H117" s="112"/>
    </row>
    <row r="118" spans="1:8" ht="16.5" customHeight="1" hidden="1">
      <c r="A118" s="117"/>
      <c r="B118" s="117"/>
      <c r="C118" s="92"/>
      <c r="D118" s="93"/>
      <c r="E118" s="94"/>
      <c r="F118" s="90"/>
      <c r="G118" s="24"/>
      <c r="H118" s="24"/>
    </row>
    <row r="119" spans="1:8" ht="16.5" customHeight="1" hidden="1">
      <c r="A119" s="117"/>
      <c r="B119" s="117"/>
      <c r="C119" s="92"/>
      <c r="D119" s="93"/>
      <c r="E119" s="94"/>
      <c r="F119" s="90"/>
      <c r="G119" s="24"/>
      <c r="H119" s="24"/>
    </row>
    <row r="120" spans="1:8" ht="16.5" customHeight="1" hidden="1">
      <c r="A120" s="117"/>
      <c r="B120" s="117"/>
      <c r="C120" s="92"/>
      <c r="D120" s="93"/>
      <c r="E120" s="94"/>
      <c r="F120" s="90"/>
      <c r="G120" s="24"/>
      <c r="H120" s="24"/>
    </row>
    <row r="121" spans="1:8" ht="12.75" hidden="1">
      <c r="A121" s="117"/>
      <c r="B121" s="115"/>
      <c r="C121" s="110"/>
      <c r="D121" s="111"/>
      <c r="E121" s="119"/>
      <c r="F121" s="24"/>
      <c r="G121" s="24"/>
      <c r="H121" s="24"/>
    </row>
    <row r="122" spans="1:8" ht="12.75" hidden="1">
      <c r="A122" s="117"/>
      <c r="B122" s="117"/>
      <c r="C122" s="92"/>
      <c r="D122" s="93"/>
      <c r="E122" s="94"/>
      <c r="F122" s="24"/>
      <c r="G122" s="24"/>
      <c r="H122" s="24"/>
    </row>
    <row r="123" spans="1:8" ht="12.75" hidden="1">
      <c r="A123" s="117"/>
      <c r="B123" s="117"/>
      <c r="C123" s="92"/>
      <c r="D123" s="93"/>
      <c r="E123" s="94"/>
      <c r="F123" s="24"/>
      <c r="G123" s="24"/>
      <c r="H123" s="24"/>
    </row>
    <row r="124" spans="1:8" ht="12.75" hidden="1">
      <c r="A124" s="117"/>
      <c r="B124" s="117"/>
      <c r="C124" s="92"/>
      <c r="D124" s="93"/>
      <c r="E124" s="94"/>
      <c r="F124" s="24"/>
      <c r="G124" s="24"/>
      <c r="H124" s="24"/>
    </row>
    <row r="125" spans="1:8" ht="12.75" hidden="1">
      <c r="A125" s="117"/>
      <c r="B125" s="117"/>
      <c r="C125" s="92"/>
      <c r="D125" s="93"/>
      <c r="E125" s="94"/>
      <c r="F125" s="24"/>
      <c r="G125" s="24"/>
      <c r="H125" s="24"/>
    </row>
    <row r="126" spans="1:8" ht="12.75" hidden="1">
      <c r="A126" s="117"/>
      <c r="B126" s="117"/>
      <c r="C126" s="92"/>
      <c r="D126" s="93"/>
      <c r="E126" s="94"/>
      <c r="F126" s="24"/>
      <c r="G126" s="24"/>
      <c r="H126" s="24"/>
    </row>
    <row r="127" spans="1:8" ht="12.75" hidden="1">
      <c r="A127" s="117"/>
      <c r="B127" s="117"/>
      <c r="C127" s="92"/>
      <c r="D127" s="93"/>
      <c r="E127" s="94"/>
      <c r="F127" s="24"/>
      <c r="G127" s="24"/>
      <c r="H127" s="24"/>
    </row>
    <row r="128" spans="1:8" ht="12.75" hidden="1">
      <c r="A128" s="117"/>
      <c r="B128" s="117"/>
      <c r="C128" s="92"/>
      <c r="D128" s="93"/>
      <c r="E128" s="94"/>
      <c r="F128" s="24"/>
      <c r="G128" s="24"/>
      <c r="H128" s="24"/>
    </row>
    <row r="129" spans="1:8" ht="12.75" hidden="1">
      <c r="A129" s="117"/>
      <c r="B129" s="117"/>
      <c r="C129" s="92"/>
      <c r="D129" s="93"/>
      <c r="E129" s="94"/>
      <c r="F129" s="24"/>
      <c r="G129" s="24"/>
      <c r="H129" s="24"/>
    </row>
    <row r="130" spans="1:8" ht="12.75" hidden="1">
      <c r="A130" s="117"/>
      <c r="B130" s="117"/>
      <c r="C130" s="92"/>
      <c r="D130" s="93"/>
      <c r="E130" s="94"/>
      <c r="F130" s="24"/>
      <c r="G130" s="24"/>
      <c r="H130" s="24"/>
    </row>
    <row r="131" spans="1:8" s="16" customFormat="1" ht="16.5" customHeight="1" hidden="1">
      <c r="A131" s="118"/>
      <c r="B131" s="118"/>
      <c r="C131" s="107"/>
      <c r="D131" s="108"/>
      <c r="E131" s="109"/>
      <c r="F131" s="109"/>
      <c r="G131" s="109"/>
      <c r="H131" s="109"/>
    </row>
    <row r="132" spans="1:8" s="16" customFormat="1" ht="16.5" customHeight="1" hidden="1">
      <c r="A132" s="120"/>
      <c r="B132" s="120"/>
      <c r="C132" s="121"/>
      <c r="D132" s="122"/>
      <c r="E132" s="123"/>
      <c r="F132" s="123"/>
      <c r="G132" s="123"/>
      <c r="H132" s="123"/>
    </row>
    <row r="133" spans="1:8" ht="42" customHeight="1" hidden="1">
      <c r="A133" s="124"/>
      <c r="B133" s="125"/>
      <c r="C133" s="126"/>
      <c r="D133" s="127"/>
      <c r="E133" s="128"/>
      <c r="F133" s="24"/>
      <c r="G133" s="24"/>
      <c r="H133" s="24"/>
    </row>
    <row r="134" spans="1:8" s="16" customFormat="1" ht="16.5" customHeight="1" hidden="1">
      <c r="A134" s="115"/>
      <c r="B134" s="115"/>
      <c r="C134" s="110"/>
      <c r="D134" s="111"/>
      <c r="E134" s="112"/>
      <c r="F134" s="112"/>
      <c r="G134" s="112"/>
      <c r="H134" s="112"/>
    </row>
    <row r="135" spans="1:8" ht="12.75" customHeight="1" hidden="1">
      <c r="A135" s="116"/>
      <c r="B135" s="116"/>
      <c r="C135" s="92"/>
      <c r="D135" s="93"/>
      <c r="E135" s="94"/>
      <c r="F135" s="24"/>
      <c r="G135" s="24"/>
      <c r="H135" s="24"/>
    </row>
    <row r="136" spans="1:8" ht="16.5" customHeight="1" hidden="1">
      <c r="A136" s="117"/>
      <c r="B136" s="117"/>
      <c r="C136" s="92"/>
      <c r="D136" s="93"/>
      <c r="E136" s="94"/>
      <c r="F136" s="24"/>
      <c r="G136" s="24"/>
      <c r="H136" s="24"/>
    </row>
    <row r="137" spans="1:8" ht="16.5" customHeight="1" hidden="1">
      <c r="A137" s="117"/>
      <c r="B137" s="117"/>
      <c r="C137" s="92"/>
      <c r="D137" s="93"/>
      <c r="E137" s="94"/>
      <c r="F137" s="24"/>
      <c r="G137" s="24"/>
      <c r="H137" s="24"/>
    </row>
    <row r="138" spans="1:8" ht="16.5" customHeight="1" hidden="1">
      <c r="A138" s="117"/>
      <c r="B138" s="117"/>
      <c r="C138" s="92"/>
      <c r="D138" s="93"/>
      <c r="E138" s="94"/>
      <c r="F138" s="24"/>
      <c r="G138" s="24"/>
      <c r="H138" s="24"/>
    </row>
    <row r="139" spans="1:8" ht="16.5" customHeight="1" hidden="1">
      <c r="A139" s="117"/>
      <c r="B139" s="117"/>
      <c r="C139" s="92"/>
      <c r="D139" s="93"/>
      <c r="E139" s="94"/>
      <c r="F139" s="24"/>
      <c r="G139" s="24"/>
      <c r="H139" s="24"/>
    </row>
    <row r="140" spans="1:8" ht="16.5" customHeight="1" hidden="1">
      <c r="A140" s="117"/>
      <c r="B140" s="117"/>
      <c r="C140" s="92"/>
      <c r="D140" s="93"/>
      <c r="E140" s="94"/>
      <c r="F140" s="24"/>
      <c r="G140" s="24"/>
      <c r="H140" s="24"/>
    </row>
    <row r="141" spans="1:8" ht="16.5" customHeight="1" hidden="1">
      <c r="A141" s="117"/>
      <c r="B141" s="117"/>
      <c r="C141" s="92"/>
      <c r="D141" s="93"/>
      <c r="E141" s="94"/>
      <c r="F141" s="24"/>
      <c r="G141" s="24"/>
      <c r="H141" s="24"/>
    </row>
    <row r="142" spans="1:8" ht="16.5" customHeight="1" hidden="1">
      <c r="A142" s="117"/>
      <c r="B142" s="117"/>
      <c r="C142" s="92"/>
      <c r="D142" s="93"/>
      <c r="E142" s="94"/>
      <c r="F142" s="24"/>
      <c r="G142" s="24"/>
      <c r="H142" s="24"/>
    </row>
    <row r="143" spans="1:8" ht="16.5" customHeight="1" hidden="1">
      <c r="A143" s="117"/>
      <c r="B143" s="117"/>
      <c r="C143" s="92"/>
      <c r="D143" s="93"/>
      <c r="E143" s="94"/>
      <c r="F143" s="24"/>
      <c r="G143" s="24"/>
      <c r="H143" s="24"/>
    </row>
    <row r="144" spans="1:8" ht="16.5" customHeight="1" hidden="1">
      <c r="A144" s="117"/>
      <c r="B144" s="117"/>
      <c r="C144" s="92"/>
      <c r="D144" s="93"/>
      <c r="E144" s="94"/>
      <c r="F144" s="24"/>
      <c r="G144" s="24"/>
      <c r="H144" s="24"/>
    </row>
    <row r="145" spans="1:8" ht="16.5" customHeight="1" hidden="1">
      <c r="A145" s="117"/>
      <c r="B145" s="117"/>
      <c r="C145" s="92"/>
      <c r="D145" s="93"/>
      <c r="E145" s="94"/>
      <c r="F145" s="24"/>
      <c r="G145" s="24"/>
      <c r="H145" s="24"/>
    </row>
    <row r="146" spans="1:8" ht="16.5" customHeight="1" hidden="1">
      <c r="A146" s="117"/>
      <c r="B146" s="117"/>
      <c r="C146" s="92"/>
      <c r="D146" s="93"/>
      <c r="E146" s="94"/>
      <c r="F146" s="24"/>
      <c r="G146" s="24"/>
      <c r="H146" s="24"/>
    </row>
    <row r="147" spans="1:8" ht="12.75" customHeight="1" hidden="1">
      <c r="A147" s="117"/>
      <c r="B147" s="117"/>
      <c r="C147" s="92"/>
      <c r="D147" s="93"/>
      <c r="E147" s="94"/>
      <c r="F147" s="24"/>
      <c r="G147" s="24"/>
      <c r="H147" s="24"/>
    </row>
    <row r="148" spans="1:8" ht="16.5" customHeight="1" hidden="1">
      <c r="A148" s="117"/>
      <c r="B148" s="117"/>
      <c r="C148" s="92"/>
      <c r="D148" s="93"/>
      <c r="E148" s="94"/>
      <c r="F148" s="24"/>
      <c r="G148" s="24"/>
      <c r="H148" s="24"/>
    </row>
    <row r="149" spans="1:8" ht="12.75" customHeight="1" hidden="1">
      <c r="A149" s="117"/>
      <c r="B149" s="117"/>
      <c r="C149" s="92"/>
      <c r="D149" s="93"/>
      <c r="E149" s="94"/>
      <c r="F149" s="24"/>
      <c r="G149" s="24"/>
      <c r="H149" s="24"/>
    </row>
    <row r="150" spans="1:8" ht="12.75" customHeight="1" hidden="1">
      <c r="A150" s="117"/>
      <c r="B150" s="117"/>
      <c r="C150" s="92"/>
      <c r="D150" s="93"/>
      <c r="E150" s="94"/>
      <c r="F150" s="24"/>
      <c r="G150" s="24"/>
      <c r="H150" s="24"/>
    </row>
    <row r="151" spans="1:8" ht="16.5" customHeight="1" hidden="1">
      <c r="A151" s="117"/>
      <c r="B151" s="117"/>
      <c r="C151" s="92"/>
      <c r="D151" s="93"/>
      <c r="E151" s="94"/>
      <c r="F151" s="24"/>
      <c r="G151" s="24"/>
      <c r="H151" s="24"/>
    </row>
    <row r="152" spans="1:8" ht="16.5" customHeight="1" hidden="1">
      <c r="A152" s="117"/>
      <c r="B152" s="117"/>
      <c r="C152" s="92"/>
      <c r="D152" s="93"/>
      <c r="E152" s="94"/>
      <c r="F152" s="24"/>
      <c r="G152" s="24"/>
      <c r="H152" s="24"/>
    </row>
    <row r="153" spans="1:8" s="16" customFormat="1" ht="16.5" customHeight="1" hidden="1">
      <c r="A153" s="115"/>
      <c r="B153" s="115"/>
      <c r="C153" s="110"/>
      <c r="D153" s="111"/>
      <c r="E153" s="112"/>
      <c r="F153" s="112"/>
      <c r="G153" s="112"/>
      <c r="H153" s="112"/>
    </row>
    <row r="154" spans="1:8" ht="16.5" customHeight="1" hidden="1">
      <c r="A154" s="117"/>
      <c r="B154" s="117"/>
      <c r="C154" s="92"/>
      <c r="D154" s="93"/>
      <c r="E154" s="94"/>
      <c r="F154" s="24"/>
      <c r="G154" s="24"/>
      <c r="H154" s="24"/>
    </row>
    <row r="155" spans="1:8" ht="12.75" customHeight="1" hidden="1">
      <c r="A155" s="117"/>
      <c r="B155" s="117"/>
      <c r="C155" s="92"/>
      <c r="D155" s="93"/>
      <c r="E155" s="94"/>
      <c r="F155" s="24"/>
      <c r="G155" s="24"/>
      <c r="H155" s="24"/>
    </row>
    <row r="156" spans="1:8" ht="16.5" customHeight="1" hidden="1">
      <c r="A156" s="117"/>
      <c r="B156" s="117"/>
      <c r="C156" s="92"/>
      <c r="D156" s="93"/>
      <c r="E156" s="94"/>
      <c r="F156" s="24"/>
      <c r="G156" s="24"/>
      <c r="H156" s="24"/>
    </row>
    <row r="157" spans="1:8" ht="16.5" customHeight="1" hidden="1">
      <c r="A157" s="117"/>
      <c r="B157" s="117"/>
      <c r="C157" s="92"/>
      <c r="D157" s="93"/>
      <c r="E157" s="94"/>
      <c r="F157" s="24"/>
      <c r="G157" s="24"/>
      <c r="H157" s="24"/>
    </row>
    <row r="158" spans="1:8" ht="16.5" customHeight="1" hidden="1">
      <c r="A158" s="117"/>
      <c r="B158" s="117"/>
      <c r="C158" s="92"/>
      <c r="D158" s="93"/>
      <c r="E158" s="94"/>
      <c r="F158" s="24"/>
      <c r="G158" s="24"/>
      <c r="H158" s="24"/>
    </row>
    <row r="159" spans="1:8" s="16" customFormat="1" ht="16.5" customHeight="1" hidden="1">
      <c r="A159" s="115"/>
      <c r="B159" s="115"/>
      <c r="C159" s="110"/>
      <c r="D159" s="111"/>
      <c r="E159" s="112"/>
      <c r="F159" s="112"/>
      <c r="G159" s="112"/>
      <c r="H159" s="112"/>
    </row>
    <row r="160" spans="1:8" ht="16.5" customHeight="1" hidden="1">
      <c r="A160" s="117"/>
      <c r="B160" s="117"/>
      <c r="C160" s="92"/>
      <c r="D160" s="93"/>
      <c r="E160" s="94"/>
      <c r="F160" s="24"/>
      <c r="G160" s="24"/>
      <c r="H160" s="24"/>
    </row>
    <row r="161" spans="1:8" s="16" customFormat="1" ht="54.75" customHeight="1" hidden="1">
      <c r="A161" s="118"/>
      <c r="B161" s="118"/>
      <c r="C161" s="107"/>
      <c r="D161" s="108"/>
      <c r="E161" s="109"/>
      <c r="F161" s="109"/>
      <c r="G161" s="109"/>
      <c r="H161" s="109"/>
    </row>
    <row r="162" spans="1:8" s="16" customFormat="1" ht="12.75" hidden="1">
      <c r="A162" s="115"/>
      <c r="B162" s="115"/>
      <c r="C162" s="110"/>
      <c r="D162" s="111"/>
      <c r="E162" s="112"/>
      <c r="F162" s="20"/>
      <c r="G162" s="20"/>
      <c r="H162" s="20"/>
    </row>
    <row r="163" spans="1:8" s="16" customFormat="1" ht="12.75" hidden="1">
      <c r="A163" s="115"/>
      <c r="B163" s="115"/>
      <c r="C163" s="110"/>
      <c r="D163" s="129"/>
      <c r="E163" s="112"/>
      <c r="F163" s="20"/>
      <c r="G163" s="20"/>
      <c r="H163" s="20"/>
    </row>
    <row r="164" spans="1:8" s="16" customFormat="1" ht="16.5" customHeight="1" hidden="1">
      <c r="A164" s="115"/>
      <c r="B164" s="115"/>
      <c r="C164" s="110"/>
      <c r="D164" s="111"/>
      <c r="E164" s="112"/>
      <c r="F164" s="112"/>
      <c r="G164" s="112"/>
      <c r="H164" s="112"/>
    </row>
    <row r="165" spans="1:8" ht="16.5" customHeight="1" hidden="1">
      <c r="A165" s="117"/>
      <c r="B165" s="117"/>
      <c r="C165" s="92"/>
      <c r="D165" s="93"/>
      <c r="E165" s="94"/>
      <c r="F165" s="24"/>
      <c r="G165" s="24"/>
      <c r="H165" s="24"/>
    </row>
    <row r="166" spans="1:8" ht="16.5" customHeight="1" hidden="1">
      <c r="A166" s="117"/>
      <c r="B166" s="117"/>
      <c r="C166" s="92"/>
      <c r="D166" s="93"/>
      <c r="E166" s="94"/>
      <c r="F166" s="24"/>
      <c r="G166" s="24"/>
      <c r="H166" s="24"/>
    </row>
    <row r="167" spans="1:8" s="16" customFormat="1" ht="16.5" customHeight="1" hidden="1">
      <c r="A167" s="118"/>
      <c r="B167" s="118"/>
      <c r="C167" s="107"/>
      <c r="D167" s="108"/>
      <c r="E167" s="109"/>
      <c r="F167" s="109"/>
      <c r="G167" s="109"/>
      <c r="H167" s="109"/>
    </row>
    <row r="168" spans="1:8" s="16" customFormat="1" ht="16.5" customHeight="1" hidden="1">
      <c r="A168" s="115"/>
      <c r="B168" s="115"/>
      <c r="C168" s="110"/>
      <c r="D168" s="111"/>
      <c r="E168" s="112"/>
      <c r="F168" s="112"/>
      <c r="G168" s="112"/>
      <c r="H168" s="112"/>
    </row>
    <row r="169" spans="1:8" ht="32.25" customHeight="1" hidden="1">
      <c r="A169" s="117"/>
      <c r="B169" s="117"/>
      <c r="C169" s="92"/>
      <c r="D169" s="93"/>
      <c r="E169" s="94"/>
      <c r="F169" s="24"/>
      <c r="G169" s="24"/>
      <c r="H169" s="24"/>
    </row>
    <row r="170" spans="1:8" s="16" customFormat="1" ht="33.75" customHeight="1" hidden="1">
      <c r="A170" s="115"/>
      <c r="B170" s="115"/>
      <c r="C170" s="110"/>
      <c r="D170" s="111"/>
      <c r="E170" s="20"/>
      <c r="F170" s="20"/>
      <c r="G170" s="20"/>
      <c r="H170" s="20"/>
    </row>
    <row r="171" spans="1:8" ht="16.5" customHeight="1" hidden="1">
      <c r="A171" s="117"/>
      <c r="B171" s="117"/>
      <c r="C171" s="92"/>
      <c r="D171" s="93"/>
      <c r="E171" s="94"/>
      <c r="F171" s="24"/>
      <c r="G171" s="24"/>
      <c r="H171" s="24"/>
    </row>
    <row r="172" spans="1:8" s="16" customFormat="1" ht="16.5" customHeight="1" hidden="1">
      <c r="A172" s="118"/>
      <c r="B172" s="118"/>
      <c r="C172" s="107"/>
      <c r="D172" s="108"/>
      <c r="E172" s="109"/>
      <c r="F172" s="109"/>
      <c r="G172" s="109"/>
      <c r="H172" s="109"/>
    </row>
    <row r="173" spans="1:8" s="16" customFormat="1" ht="16.5" customHeight="1" hidden="1">
      <c r="A173" s="115"/>
      <c r="B173" s="115"/>
      <c r="C173" s="110"/>
      <c r="D173" s="111"/>
      <c r="E173" s="112"/>
      <c r="F173" s="112"/>
      <c r="G173" s="112"/>
      <c r="H173" s="112"/>
    </row>
    <row r="174" spans="1:8" ht="16.5" customHeight="1" hidden="1">
      <c r="A174" s="117"/>
      <c r="B174" s="117"/>
      <c r="C174" s="92"/>
      <c r="D174" s="93"/>
      <c r="E174" s="94"/>
      <c r="F174" s="24"/>
      <c r="G174" s="24"/>
      <c r="H174" s="24"/>
    </row>
    <row r="175" spans="1:8" s="16" customFormat="1" ht="16.5" customHeight="1" hidden="1">
      <c r="A175" s="118"/>
      <c r="B175" s="118"/>
      <c r="C175" s="107"/>
      <c r="D175" s="108"/>
      <c r="E175" s="109"/>
      <c r="F175" s="109"/>
      <c r="G175" s="109"/>
      <c r="H175" s="109"/>
    </row>
    <row r="176" spans="1:8" s="16" customFormat="1" ht="16.5" customHeight="1" hidden="1">
      <c r="A176" s="115"/>
      <c r="B176" s="115"/>
      <c r="C176" s="110"/>
      <c r="D176" s="111"/>
      <c r="E176" s="112"/>
      <c r="F176" s="112"/>
      <c r="G176" s="112"/>
      <c r="H176" s="112"/>
    </row>
    <row r="177" spans="1:8" ht="16.5" customHeight="1" hidden="1">
      <c r="A177" s="117"/>
      <c r="B177" s="117"/>
      <c r="C177" s="92"/>
      <c r="D177" s="93"/>
      <c r="E177" s="94"/>
      <c r="F177" s="24"/>
      <c r="G177" s="24"/>
      <c r="H177" s="24"/>
    </row>
    <row r="178" spans="1:8" ht="16.5" customHeight="1" hidden="1">
      <c r="A178" s="117"/>
      <c r="B178" s="117"/>
      <c r="C178" s="92"/>
      <c r="D178" s="93"/>
      <c r="E178" s="94"/>
      <c r="F178" s="24"/>
      <c r="G178" s="24"/>
      <c r="H178" s="24"/>
    </row>
    <row r="179" spans="1:8" ht="16.5" customHeight="1" hidden="1">
      <c r="A179" s="117"/>
      <c r="B179" s="117"/>
      <c r="C179" s="92"/>
      <c r="D179" s="93"/>
      <c r="E179" s="94"/>
      <c r="F179" s="24"/>
      <c r="G179" s="24"/>
      <c r="H179" s="24"/>
    </row>
    <row r="180" spans="1:8" ht="16.5" customHeight="1" hidden="1">
      <c r="A180" s="117"/>
      <c r="B180" s="117"/>
      <c r="C180" s="92"/>
      <c r="D180" s="93"/>
      <c r="E180" s="94"/>
      <c r="F180" s="24"/>
      <c r="G180" s="24"/>
      <c r="H180" s="24"/>
    </row>
    <row r="181" spans="1:8" ht="12.75" customHeight="1" hidden="1">
      <c r="A181" s="117"/>
      <c r="B181" s="117"/>
      <c r="C181" s="92"/>
      <c r="D181" s="93"/>
      <c r="E181" s="94"/>
      <c r="F181" s="24"/>
      <c r="G181" s="24"/>
      <c r="H181" s="24"/>
    </row>
    <row r="182" spans="1:8" ht="12.75" customHeight="1" hidden="1">
      <c r="A182" s="117"/>
      <c r="B182" s="117"/>
      <c r="C182" s="92"/>
      <c r="D182" s="93"/>
      <c r="E182" s="94"/>
      <c r="F182" s="24"/>
      <c r="G182" s="24"/>
      <c r="H182" s="24"/>
    </row>
    <row r="183" spans="1:8" ht="16.5" customHeight="1" hidden="1">
      <c r="A183" s="117"/>
      <c r="B183" s="117"/>
      <c r="C183" s="92"/>
      <c r="D183" s="93"/>
      <c r="E183" s="94"/>
      <c r="F183" s="24"/>
      <c r="G183" s="24"/>
      <c r="H183" s="24"/>
    </row>
    <row r="184" spans="1:8" ht="12.75" customHeight="1" hidden="1">
      <c r="A184" s="117"/>
      <c r="B184" s="117"/>
      <c r="C184" s="92"/>
      <c r="D184" s="93"/>
      <c r="E184" s="94"/>
      <c r="F184" s="24"/>
      <c r="G184" s="24"/>
      <c r="H184" s="24"/>
    </row>
    <row r="185" spans="1:8" ht="12.75" customHeight="1" hidden="1">
      <c r="A185" s="117"/>
      <c r="B185" s="117"/>
      <c r="C185" s="92"/>
      <c r="D185" s="93"/>
      <c r="E185" s="94"/>
      <c r="F185" s="24"/>
      <c r="G185" s="24"/>
      <c r="H185" s="24"/>
    </row>
    <row r="186" spans="1:8" ht="16.5" customHeight="1" hidden="1">
      <c r="A186" s="117"/>
      <c r="B186" s="117"/>
      <c r="C186" s="92"/>
      <c r="D186" s="93"/>
      <c r="E186" s="94"/>
      <c r="F186" s="24"/>
      <c r="G186" s="24"/>
      <c r="H186" s="24"/>
    </row>
    <row r="187" spans="1:8" ht="12.75" customHeight="1" hidden="1">
      <c r="A187" s="117"/>
      <c r="B187" s="117"/>
      <c r="C187" s="92"/>
      <c r="D187" s="93"/>
      <c r="E187" s="94"/>
      <c r="F187" s="24"/>
      <c r="G187" s="24"/>
      <c r="H187" s="24"/>
    </row>
    <row r="188" spans="1:8" ht="12.75" customHeight="1" hidden="1">
      <c r="A188" s="117"/>
      <c r="B188" s="117"/>
      <c r="C188" s="92"/>
      <c r="D188" s="93"/>
      <c r="E188" s="94"/>
      <c r="F188" s="24"/>
      <c r="G188" s="24"/>
      <c r="H188" s="24"/>
    </row>
    <row r="189" spans="1:8" ht="16.5" customHeight="1" hidden="1">
      <c r="A189" s="117"/>
      <c r="B189" s="117"/>
      <c r="C189" s="92"/>
      <c r="D189" s="93"/>
      <c r="E189" s="94"/>
      <c r="F189" s="24"/>
      <c r="G189" s="24"/>
      <c r="H189" s="24"/>
    </row>
    <row r="190" spans="1:8" ht="12.75" customHeight="1" hidden="1">
      <c r="A190" s="117"/>
      <c r="B190" s="117"/>
      <c r="C190" s="92"/>
      <c r="D190" s="93"/>
      <c r="E190" s="94"/>
      <c r="F190" s="24"/>
      <c r="G190" s="24"/>
      <c r="H190" s="24"/>
    </row>
    <row r="191" spans="1:8" ht="12.75" customHeight="1" hidden="1">
      <c r="A191" s="117"/>
      <c r="B191" s="117"/>
      <c r="C191" s="92"/>
      <c r="D191" s="93"/>
      <c r="E191" s="94"/>
      <c r="F191" s="24"/>
      <c r="G191" s="24"/>
      <c r="H191" s="24"/>
    </row>
    <row r="192" spans="1:8" ht="16.5" customHeight="1" hidden="1">
      <c r="A192" s="117"/>
      <c r="B192" s="117"/>
      <c r="C192" s="92"/>
      <c r="D192" s="93"/>
      <c r="E192" s="130"/>
      <c r="F192" s="24"/>
      <c r="G192" s="24"/>
      <c r="H192" s="24"/>
    </row>
    <row r="193" spans="1:8" ht="12.75" customHeight="1" hidden="1">
      <c r="A193" s="117"/>
      <c r="B193" s="117"/>
      <c r="C193" s="92"/>
      <c r="D193" s="93"/>
      <c r="E193" s="130"/>
      <c r="F193" s="24"/>
      <c r="G193" s="24"/>
      <c r="H193" s="24"/>
    </row>
    <row r="194" spans="1:8" ht="16.5" customHeight="1" hidden="1">
      <c r="A194" s="117"/>
      <c r="B194" s="117"/>
      <c r="C194" s="92"/>
      <c r="D194" s="93"/>
      <c r="E194" s="130"/>
      <c r="F194" s="24"/>
      <c r="G194" s="24"/>
      <c r="H194" s="24"/>
    </row>
    <row r="195" spans="1:8" ht="16.5" customHeight="1" hidden="1">
      <c r="A195" s="117"/>
      <c r="B195" s="117"/>
      <c r="C195" s="92"/>
      <c r="D195" s="93"/>
      <c r="E195" s="130"/>
      <c r="F195" s="24"/>
      <c r="G195" s="24"/>
      <c r="H195" s="24"/>
    </row>
    <row r="196" spans="1:8" ht="16.5" customHeight="1" hidden="1">
      <c r="A196" s="117"/>
      <c r="B196" s="117"/>
      <c r="C196" s="92"/>
      <c r="D196" s="93"/>
      <c r="E196" s="130"/>
      <c r="F196" s="24"/>
      <c r="G196" s="24"/>
      <c r="H196" s="24"/>
    </row>
    <row r="197" spans="1:8" ht="12.75" customHeight="1" hidden="1">
      <c r="A197" s="117"/>
      <c r="B197" s="117"/>
      <c r="C197" s="92"/>
      <c r="D197" s="93"/>
      <c r="E197" s="130"/>
      <c r="F197" s="24"/>
      <c r="G197" s="24"/>
      <c r="H197" s="24"/>
    </row>
    <row r="198" spans="1:8" ht="12.75" customHeight="1" hidden="1">
      <c r="A198" s="117"/>
      <c r="B198" s="117"/>
      <c r="C198" s="92"/>
      <c r="D198" s="93"/>
      <c r="E198" s="130"/>
      <c r="F198" s="24"/>
      <c r="G198" s="24"/>
      <c r="H198" s="24"/>
    </row>
    <row r="199" spans="1:8" ht="16.5" customHeight="1" hidden="1">
      <c r="A199" s="117"/>
      <c r="B199" s="117"/>
      <c r="C199" s="92"/>
      <c r="D199" s="93"/>
      <c r="E199" s="130"/>
      <c r="F199" s="24"/>
      <c r="G199" s="24"/>
      <c r="H199" s="24"/>
    </row>
    <row r="200" spans="1:8" ht="16.5" customHeight="1" hidden="1">
      <c r="A200" s="117"/>
      <c r="B200" s="117"/>
      <c r="C200" s="92"/>
      <c r="D200" s="93"/>
      <c r="E200" s="130"/>
      <c r="F200" s="24"/>
      <c r="G200" s="24"/>
      <c r="H200" s="24"/>
    </row>
    <row r="201" spans="1:8" ht="16.5" customHeight="1" hidden="1">
      <c r="A201" s="117"/>
      <c r="B201" s="117"/>
      <c r="C201" s="92"/>
      <c r="D201" s="93"/>
      <c r="E201" s="130"/>
      <c r="F201" s="24"/>
      <c r="G201" s="24"/>
      <c r="H201" s="24"/>
    </row>
    <row r="202" spans="1:8" ht="12.75" customHeight="1" hidden="1">
      <c r="A202" s="117"/>
      <c r="B202" s="117"/>
      <c r="C202" s="92"/>
      <c r="D202" s="93"/>
      <c r="E202" s="130"/>
      <c r="F202" s="24"/>
      <c r="G202" s="24"/>
      <c r="H202" s="24"/>
    </row>
    <row r="203" spans="1:8" ht="12.75" customHeight="1" hidden="1">
      <c r="A203" s="117"/>
      <c r="B203" s="117"/>
      <c r="C203" s="92"/>
      <c r="D203" s="93"/>
      <c r="E203" s="130"/>
      <c r="F203" s="24"/>
      <c r="G203" s="24"/>
      <c r="H203" s="24"/>
    </row>
    <row r="204" spans="1:8" ht="16.5" customHeight="1" hidden="1">
      <c r="A204" s="117"/>
      <c r="B204" s="117"/>
      <c r="C204" s="92"/>
      <c r="D204" s="93"/>
      <c r="E204" s="130"/>
      <c r="F204" s="24"/>
      <c r="G204" s="24"/>
      <c r="H204" s="24"/>
    </row>
    <row r="205" spans="1:8" ht="16.5" customHeight="1" hidden="1">
      <c r="A205" s="117"/>
      <c r="B205" s="117"/>
      <c r="C205" s="92"/>
      <c r="D205" s="93"/>
      <c r="E205" s="130"/>
      <c r="F205" s="24"/>
      <c r="G205" s="24"/>
      <c r="H205" s="24"/>
    </row>
    <row r="206" spans="1:8" ht="16.5" customHeight="1" hidden="1">
      <c r="A206" s="117"/>
      <c r="B206" s="117"/>
      <c r="C206" s="92"/>
      <c r="D206" s="93"/>
      <c r="E206" s="130"/>
      <c r="F206" s="24"/>
      <c r="G206" s="24"/>
      <c r="H206" s="24"/>
    </row>
    <row r="207" spans="1:8" ht="16.5" customHeight="1" hidden="1">
      <c r="A207" s="117"/>
      <c r="B207" s="117"/>
      <c r="C207" s="92"/>
      <c r="D207" s="93"/>
      <c r="E207" s="130"/>
      <c r="F207" s="24"/>
      <c r="G207" s="24"/>
      <c r="H207" s="24"/>
    </row>
    <row r="208" spans="1:8" ht="16.5" customHeight="1" hidden="1">
      <c r="A208" s="117"/>
      <c r="B208" s="117"/>
      <c r="C208" s="92"/>
      <c r="D208" s="93"/>
      <c r="E208" s="130"/>
      <c r="F208" s="24"/>
      <c r="G208" s="24"/>
      <c r="H208" s="24"/>
    </row>
    <row r="209" spans="1:8" ht="16.5" customHeight="1" hidden="1">
      <c r="A209" s="117"/>
      <c r="B209" s="117"/>
      <c r="C209" s="92"/>
      <c r="D209" s="93"/>
      <c r="E209" s="130"/>
      <c r="F209" s="24"/>
      <c r="G209" s="24"/>
      <c r="H209" s="24"/>
    </row>
    <row r="210" spans="1:8" ht="16.5" customHeight="1" hidden="1">
      <c r="A210" s="117"/>
      <c r="B210" s="117"/>
      <c r="C210" s="92"/>
      <c r="D210" s="93"/>
      <c r="E210" s="130"/>
      <c r="F210" s="24"/>
      <c r="G210" s="24"/>
      <c r="H210" s="24"/>
    </row>
    <row r="211" spans="1:8" s="16" customFormat="1" ht="16.5" customHeight="1" hidden="1">
      <c r="A211" s="115"/>
      <c r="B211" s="115"/>
      <c r="C211" s="110"/>
      <c r="D211" s="111"/>
      <c r="E211" s="20"/>
      <c r="F211" s="20"/>
      <c r="G211" s="20"/>
      <c r="H211" s="20"/>
    </row>
    <row r="212" spans="1:8" ht="16.5" customHeight="1" hidden="1">
      <c r="A212" s="117"/>
      <c r="B212" s="117"/>
      <c r="C212" s="92"/>
      <c r="D212" s="93"/>
      <c r="E212" s="130"/>
      <c r="F212" s="24"/>
      <c r="G212" s="24"/>
      <c r="H212" s="24"/>
    </row>
    <row r="213" spans="1:8" ht="16.5" customHeight="1" hidden="1">
      <c r="A213" s="117"/>
      <c r="B213" s="117"/>
      <c r="C213" s="92"/>
      <c r="D213" s="93"/>
      <c r="E213" s="130"/>
      <c r="F213" s="24"/>
      <c r="G213" s="24"/>
      <c r="H213" s="24"/>
    </row>
    <row r="214" spans="1:8" ht="16.5" customHeight="1" hidden="1">
      <c r="A214" s="117"/>
      <c r="B214" s="117"/>
      <c r="C214" s="92"/>
      <c r="D214" s="93"/>
      <c r="E214" s="130"/>
      <c r="F214" s="24"/>
      <c r="G214" s="24"/>
      <c r="H214" s="24"/>
    </row>
    <row r="215" spans="1:8" ht="16.5" customHeight="1" hidden="1">
      <c r="A215" s="117"/>
      <c r="B215" s="117"/>
      <c r="C215" s="92"/>
      <c r="D215" s="93"/>
      <c r="E215" s="130"/>
      <c r="F215" s="24"/>
      <c r="G215" s="24"/>
      <c r="H215" s="24"/>
    </row>
    <row r="216" spans="1:8" ht="16.5" customHeight="1" hidden="1">
      <c r="A216" s="117"/>
      <c r="B216" s="117"/>
      <c r="C216" s="92"/>
      <c r="D216" s="93"/>
      <c r="E216" s="130"/>
      <c r="F216" s="24"/>
      <c r="G216" s="24"/>
      <c r="H216" s="24"/>
    </row>
    <row r="217" spans="1:8" ht="12.75" customHeight="1" hidden="1">
      <c r="A217" s="117"/>
      <c r="B217" s="117"/>
      <c r="C217" s="92"/>
      <c r="D217" s="93"/>
      <c r="E217" s="130"/>
      <c r="F217" s="24"/>
      <c r="G217" s="24"/>
      <c r="H217" s="24"/>
    </row>
    <row r="218" spans="1:8" ht="16.5" customHeight="1" hidden="1">
      <c r="A218" s="117"/>
      <c r="B218" s="117"/>
      <c r="C218" s="92"/>
      <c r="D218" s="93"/>
      <c r="E218" s="130"/>
      <c r="F218" s="24"/>
      <c r="G218" s="24"/>
      <c r="H218" s="24"/>
    </row>
    <row r="219" spans="1:8" ht="16.5" customHeight="1" hidden="1">
      <c r="A219" s="117"/>
      <c r="B219" s="117"/>
      <c r="C219" s="92"/>
      <c r="D219" s="93"/>
      <c r="E219" s="130"/>
      <c r="F219" s="24"/>
      <c r="G219" s="24"/>
      <c r="H219" s="24"/>
    </row>
    <row r="220" spans="1:8" ht="12.75" customHeight="1" hidden="1">
      <c r="A220" s="117"/>
      <c r="B220" s="117"/>
      <c r="C220" s="92"/>
      <c r="D220" s="93"/>
      <c r="E220" s="130"/>
      <c r="F220" s="24"/>
      <c r="G220" s="24"/>
      <c r="H220" s="24"/>
    </row>
    <row r="221" spans="1:8" ht="12.75" customHeight="1" hidden="1">
      <c r="A221" s="117"/>
      <c r="B221" s="117"/>
      <c r="C221" s="92"/>
      <c r="D221" s="93"/>
      <c r="E221" s="130"/>
      <c r="F221" s="24"/>
      <c r="G221" s="24"/>
      <c r="H221" s="24"/>
    </row>
    <row r="222" spans="1:8" ht="16.5" customHeight="1" hidden="1">
      <c r="A222" s="117"/>
      <c r="B222" s="117"/>
      <c r="C222" s="92"/>
      <c r="D222" s="93"/>
      <c r="E222" s="130"/>
      <c r="F222" s="24"/>
      <c r="G222" s="24"/>
      <c r="H222" s="24"/>
    </row>
    <row r="223" spans="1:8" ht="16.5" customHeight="1" hidden="1">
      <c r="A223" s="117"/>
      <c r="B223" s="117"/>
      <c r="C223" s="92"/>
      <c r="D223" s="131"/>
      <c r="E223" s="130"/>
      <c r="F223" s="24"/>
      <c r="G223" s="24"/>
      <c r="H223" s="24"/>
    </row>
    <row r="224" spans="1:8" ht="16.5" customHeight="1" hidden="1">
      <c r="A224" s="117"/>
      <c r="B224" s="117"/>
      <c r="C224" s="92"/>
      <c r="D224" s="93"/>
      <c r="E224" s="130"/>
      <c r="F224" s="24"/>
      <c r="G224" s="24"/>
      <c r="H224" s="24"/>
    </row>
    <row r="225" spans="1:8" s="16" customFormat="1" ht="16.5" customHeight="1" hidden="1">
      <c r="A225" s="115"/>
      <c r="B225" s="115"/>
      <c r="C225" s="110"/>
      <c r="D225" s="111"/>
      <c r="E225" s="20"/>
      <c r="F225" s="20"/>
      <c r="G225" s="20"/>
      <c r="H225" s="20"/>
    </row>
    <row r="226" spans="1:8" ht="16.5" customHeight="1" hidden="1">
      <c r="A226" s="117"/>
      <c r="B226" s="117"/>
      <c r="C226" s="92"/>
      <c r="D226" s="93"/>
      <c r="E226" s="130"/>
      <c r="F226" s="24"/>
      <c r="G226" s="24"/>
      <c r="H226" s="24"/>
    </row>
    <row r="227" spans="1:8" ht="16.5" customHeight="1" hidden="1">
      <c r="A227" s="117"/>
      <c r="B227" s="117"/>
      <c r="C227" s="92"/>
      <c r="D227" s="93"/>
      <c r="E227" s="130"/>
      <c r="F227" s="24"/>
      <c r="G227" s="24"/>
      <c r="H227" s="24"/>
    </row>
    <row r="228" spans="1:8" ht="16.5" customHeight="1" hidden="1">
      <c r="A228" s="117"/>
      <c r="B228" s="117"/>
      <c r="C228" s="92"/>
      <c r="D228" s="93"/>
      <c r="E228" s="130"/>
      <c r="F228" s="24"/>
      <c r="G228" s="24"/>
      <c r="H228" s="24"/>
    </row>
    <row r="229" spans="1:8" ht="16.5" customHeight="1" hidden="1">
      <c r="A229" s="117"/>
      <c r="B229" s="117"/>
      <c r="C229" s="92"/>
      <c r="D229" s="93"/>
      <c r="E229" s="130"/>
      <c r="F229" s="24"/>
      <c r="G229" s="24"/>
      <c r="H229" s="24"/>
    </row>
    <row r="230" spans="1:8" ht="12.75" customHeight="1" hidden="1">
      <c r="A230" s="117"/>
      <c r="B230" s="117"/>
      <c r="C230" s="92"/>
      <c r="D230" s="93"/>
      <c r="E230" s="130"/>
      <c r="F230" s="24"/>
      <c r="G230" s="24"/>
      <c r="H230" s="24"/>
    </row>
    <row r="231" spans="1:8" ht="12.75" customHeight="1" hidden="1">
      <c r="A231" s="117"/>
      <c r="B231" s="117"/>
      <c r="C231" s="92"/>
      <c r="D231" s="93"/>
      <c r="E231" s="130"/>
      <c r="F231" s="24"/>
      <c r="G231" s="24"/>
      <c r="H231" s="24"/>
    </row>
    <row r="232" spans="1:8" ht="16.5" customHeight="1" hidden="1">
      <c r="A232" s="117"/>
      <c r="B232" s="117"/>
      <c r="C232" s="92"/>
      <c r="D232" s="93"/>
      <c r="E232" s="130"/>
      <c r="F232" s="24"/>
      <c r="G232" s="24"/>
      <c r="H232" s="24"/>
    </row>
    <row r="233" spans="1:8" ht="12.75" customHeight="1" hidden="1">
      <c r="A233" s="117"/>
      <c r="B233" s="117"/>
      <c r="C233" s="92"/>
      <c r="D233" s="93"/>
      <c r="E233" s="130"/>
      <c r="F233" s="24"/>
      <c r="G233" s="24"/>
      <c r="H233" s="24"/>
    </row>
    <row r="234" spans="1:8" ht="12.75" customHeight="1" hidden="1">
      <c r="A234" s="117"/>
      <c r="B234" s="117"/>
      <c r="C234" s="92"/>
      <c r="D234" s="93"/>
      <c r="E234" s="130"/>
      <c r="F234" s="24"/>
      <c r="G234" s="24"/>
      <c r="H234" s="24"/>
    </row>
    <row r="235" spans="1:8" ht="16.5" customHeight="1" hidden="1">
      <c r="A235" s="117"/>
      <c r="B235" s="117"/>
      <c r="C235" s="92"/>
      <c r="D235" s="93"/>
      <c r="E235" s="130"/>
      <c r="F235" s="24"/>
      <c r="G235" s="24"/>
      <c r="H235" s="24"/>
    </row>
    <row r="236" spans="1:8" ht="12.75" customHeight="1" hidden="1">
      <c r="A236" s="117"/>
      <c r="B236" s="117"/>
      <c r="C236" s="92"/>
      <c r="D236" s="93"/>
      <c r="E236" s="130"/>
      <c r="F236" s="24"/>
      <c r="G236" s="24"/>
      <c r="H236" s="24"/>
    </row>
    <row r="237" spans="1:8" ht="12.75" customHeight="1" hidden="1">
      <c r="A237" s="117"/>
      <c r="B237" s="117"/>
      <c r="C237" s="92"/>
      <c r="D237" s="93"/>
      <c r="E237" s="130"/>
      <c r="F237" s="24"/>
      <c r="G237" s="24"/>
      <c r="H237" s="24"/>
    </row>
    <row r="238" spans="1:8" ht="16.5" customHeight="1" hidden="1">
      <c r="A238" s="117"/>
      <c r="B238" s="117"/>
      <c r="C238" s="92"/>
      <c r="D238" s="93"/>
      <c r="E238" s="130"/>
      <c r="F238" s="24"/>
      <c r="G238" s="24"/>
      <c r="H238" s="24"/>
    </row>
    <row r="239" spans="1:8" ht="12.75" customHeight="1" hidden="1">
      <c r="A239" s="117"/>
      <c r="B239" s="117"/>
      <c r="C239" s="92"/>
      <c r="D239" s="93"/>
      <c r="E239" s="130"/>
      <c r="F239" s="24"/>
      <c r="G239" s="24"/>
      <c r="H239" s="24"/>
    </row>
    <row r="240" spans="1:8" ht="12.75" customHeight="1" hidden="1">
      <c r="A240" s="117"/>
      <c r="B240" s="117"/>
      <c r="C240" s="92"/>
      <c r="D240" s="93"/>
      <c r="E240" s="130"/>
      <c r="F240" s="24"/>
      <c r="G240" s="24"/>
      <c r="H240" s="24"/>
    </row>
    <row r="241" spans="1:8" ht="16.5" customHeight="1" hidden="1">
      <c r="A241" s="117"/>
      <c r="B241" s="117"/>
      <c r="C241" s="92"/>
      <c r="D241" s="93"/>
      <c r="E241" s="130"/>
      <c r="F241" s="24"/>
      <c r="G241" s="24"/>
      <c r="H241" s="24"/>
    </row>
    <row r="242" spans="1:8" ht="12.75" customHeight="1" hidden="1">
      <c r="A242" s="117"/>
      <c r="B242" s="117"/>
      <c r="C242" s="92"/>
      <c r="D242" s="93"/>
      <c r="E242" s="130"/>
      <c r="F242" s="24"/>
      <c r="G242" s="24"/>
      <c r="H242" s="24"/>
    </row>
    <row r="243" spans="1:8" ht="12.75" customHeight="1" hidden="1">
      <c r="A243" s="117"/>
      <c r="B243" s="117"/>
      <c r="C243" s="92"/>
      <c r="D243" s="93"/>
      <c r="E243" s="130"/>
      <c r="F243" s="24"/>
      <c r="G243" s="24"/>
      <c r="H243" s="24"/>
    </row>
    <row r="244" spans="1:8" ht="16.5" customHeight="1" hidden="1">
      <c r="A244" s="117"/>
      <c r="B244" s="117"/>
      <c r="C244" s="92"/>
      <c r="D244" s="93"/>
      <c r="E244" s="130"/>
      <c r="F244" s="24"/>
      <c r="G244" s="24"/>
      <c r="H244" s="24"/>
    </row>
    <row r="245" spans="1:8" ht="12.75" customHeight="1" hidden="1">
      <c r="A245" s="117"/>
      <c r="B245" s="117"/>
      <c r="C245" s="92"/>
      <c r="D245" s="93"/>
      <c r="E245" s="130"/>
      <c r="F245" s="24"/>
      <c r="G245" s="24"/>
      <c r="H245" s="24"/>
    </row>
    <row r="246" spans="1:8" ht="12.75" customHeight="1" hidden="1">
      <c r="A246" s="117"/>
      <c r="B246" s="117"/>
      <c r="C246" s="92"/>
      <c r="D246" s="93"/>
      <c r="E246" s="130"/>
      <c r="F246" s="24"/>
      <c r="G246" s="24"/>
      <c r="H246" s="24"/>
    </row>
    <row r="247" spans="1:8" ht="16.5" customHeight="1" hidden="1">
      <c r="A247" s="117"/>
      <c r="B247" s="117"/>
      <c r="C247" s="92"/>
      <c r="D247" s="93"/>
      <c r="E247" s="130"/>
      <c r="F247" s="24"/>
      <c r="G247" s="24"/>
      <c r="H247" s="24"/>
    </row>
    <row r="248" spans="1:8" ht="16.5" customHeight="1" hidden="1">
      <c r="A248" s="117"/>
      <c r="B248" s="117"/>
      <c r="C248" s="92"/>
      <c r="D248" s="93"/>
      <c r="E248" s="130"/>
      <c r="F248" s="24"/>
      <c r="G248" s="24"/>
      <c r="H248" s="24"/>
    </row>
    <row r="249" spans="1:8" ht="12.75" customHeight="1" hidden="1">
      <c r="A249" s="117"/>
      <c r="B249" s="117"/>
      <c r="C249" s="92"/>
      <c r="D249" s="93"/>
      <c r="E249" s="130"/>
      <c r="F249" s="24"/>
      <c r="G249" s="24"/>
      <c r="H249" s="24"/>
    </row>
    <row r="250" spans="1:8" ht="12.75" customHeight="1" hidden="1">
      <c r="A250" s="117"/>
      <c r="B250" s="117"/>
      <c r="C250" s="92"/>
      <c r="D250" s="93"/>
      <c r="E250" s="130"/>
      <c r="F250" s="24"/>
      <c r="G250" s="24"/>
      <c r="H250" s="24"/>
    </row>
    <row r="251" spans="1:8" ht="16.5" customHeight="1" hidden="1">
      <c r="A251" s="117"/>
      <c r="B251" s="117"/>
      <c r="C251" s="92"/>
      <c r="D251" s="93"/>
      <c r="E251" s="130"/>
      <c r="F251" s="24"/>
      <c r="G251" s="24"/>
      <c r="H251" s="24"/>
    </row>
    <row r="252" spans="1:8" ht="16.5" customHeight="1" hidden="1">
      <c r="A252" s="117"/>
      <c r="B252" s="117"/>
      <c r="C252" s="92"/>
      <c r="D252" s="93"/>
      <c r="E252" s="130"/>
      <c r="F252" s="24"/>
      <c r="G252" s="24"/>
      <c r="H252" s="24"/>
    </row>
    <row r="253" spans="1:8" ht="16.5" customHeight="1" hidden="1">
      <c r="A253" s="117"/>
      <c r="B253" s="117"/>
      <c r="C253" s="92"/>
      <c r="D253" s="93"/>
      <c r="E253" s="130"/>
      <c r="F253" s="24"/>
      <c r="G253" s="24"/>
      <c r="H253" s="24"/>
    </row>
    <row r="254" spans="1:8" ht="16.5" customHeight="1" hidden="1">
      <c r="A254" s="117"/>
      <c r="B254" s="117"/>
      <c r="C254" s="92"/>
      <c r="D254" s="93"/>
      <c r="E254" s="130"/>
      <c r="F254" s="24"/>
      <c r="G254" s="24"/>
      <c r="H254" s="24"/>
    </row>
    <row r="255" spans="1:8" ht="12.75" customHeight="1" hidden="1">
      <c r="A255" s="117"/>
      <c r="B255" s="117"/>
      <c r="C255" s="92"/>
      <c r="D255" s="93"/>
      <c r="E255" s="130"/>
      <c r="F255" s="24"/>
      <c r="G255" s="24"/>
      <c r="H255" s="24"/>
    </row>
    <row r="256" spans="1:8" ht="12.75" customHeight="1" hidden="1">
      <c r="A256" s="117"/>
      <c r="B256" s="117"/>
      <c r="C256" s="92"/>
      <c r="D256" s="93"/>
      <c r="E256" s="130"/>
      <c r="F256" s="24"/>
      <c r="G256" s="24"/>
      <c r="H256" s="24"/>
    </row>
    <row r="257" spans="1:8" ht="12.75" customHeight="1" hidden="1">
      <c r="A257" s="117"/>
      <c r="B257" s="117"/>
      <c r="C257" s="92"/>
      <c r="D257" s="93"/>
      <c r="E257" s="130"/>
      <c r="F257" s="24"/>
      <c r="G257" s="24"/>
      <c r="H257" s="24"/>
    </row>
    <row r="258" spans="1:8" ht="16.5" customHeight="1" hidden="1">
      <c r="A258" s="117"/>
      <c r="B258" s="117"/>
      <c r="C258" s="92"/>
      <c r="D258" s="93"/>
      <c r="E258" s="130"/>
      <c r="F258" s="24"/>
      <c r="G258" s="24"/>
      <c r="H258" s="24"/>
    </row>
    <row r="259" spans="1:8" ht="16.5" customHeight="1" hidden="1">
      <c r="A259" s="117"/>
      <c r="B259" s="117"/>
      <c r="C259" s="92"/>
      <c r="D259" s="93"/>
      <c r="E259" s="130"/>
      <c r="F259" s="24"/>
      <c r="G259" s="24"/>
      <c r="H259" s="24"/>
    </row>
    <row r="260" spans="1:8" ht="16.5" customHeight="1" hidden="1">
      <c r="A260" s="117"/>
      <c r="B260" s="117"/>
      <c r="C260" s="92"/>
      <c r="D260" s="93"/>
      <c r="E260" s="130"/>
      <c r="F260" s="24"/>
      <c r="G260" s="24"/>
      <c r="H260" s="24"/>
    </row>
    <row r="261" spans="1:8" ht="16.5" customHeight="1" hidden="1">
      <c r="A261" s="117"/>
      <c r="B261" s="117"/>
      <c r="C261" s="92"/>
      <c r="D261" s="93"/>
      <c r="E261" s="130"/>
      <c r="F261" s="24"/>
      <c r="G261" s="24"/>
      <c r="H261" s="24"/>
    </row>
    <row r="262" spans="1:8" ht="16.5" customHeight="1" hidden="1">
      <c r="A262" s="117"/>
      <c r="B262" s="117"/>
      <c r="C262" s="92"/>
      <c r="D262" s="93"/>
      <c r="E262" s="130"/>
      <c r="F262" s="24"/>
      <c r="G262" s="24"/>
      <c r="H262" s="24"/>
    </row>
    <row r="263" spans="1:8" ht="16.5" customHeight="1" hidden="1">
      <c r="A263" s="117"/>
      <c r="B263" s="117"/>
      <c r="C263" s="92"/>
      <c r="D263" s="93"/>
      <c r="E263" s="130"/>
      <c r="F263" s="24"/>
      <c r="G263" s="24"/>
      <c r="H263" s="24"/>
    </row>
    <row r="264" spans="1:8" ht="16.5" customHeight="1" hidden="1">
      <c r="A264" s="117"/>
      <c r="B264" s="117"/>
      <c r="C264" s="92"/>
      <c r="D264" s="93"/>
      <c r="E264" s="130"/>
      <c r="F264" s="24"/>
      <c r="G264" s="24"/>
      <c r="H264" s="24"/>
    </row>
    <row r="265" spans="1:8" s="16" customFormat="1" ht="16.5" customHeight="1" hidden="1">
      <c r="A265" s="115"/>
      <c r="B265" s="115"/>
      <c r="C265" s="110"/>
      <c r="D265" s="111"/>
      <c r="E265" s="20"/>
      <c r="F265" s="20"/>
      <c r="G265" s="20"/>
      <c r="H265" s="20"/>
    </row>
    <row r="266" spans="1:8" ht="16.5" customHeight="1" hidden="1">
      <c r="A266" s="117"/>
      <c r="B266" s="117"/>
      <c r="C266" s="92"/>
      <c r="D266" s="93"/>
      <c r="E266" s="130"/>
      <c r="F266" s="24"/>
      <c r="G266" s="24"/>
      <c r="H266" s="24"/>
    </row>
    <row r="267" spans="1:8" s="16" customFormat="1" ht="16.5" customHeight="1" hidden="1">
      <c r="A267" s="115"/>
      <c r="B267" s="115"/>
      <c r="C267" s="110"/>
      <c r="D267" s="111"/>
      <c r="E267" s="20"/>
      <c r="F267" s="20"/>
      <c r="G267" s="20"/>
      <c r="H267" s="20"/>
    </row>
    <row r="268" spans="1:8" ht="16.5" customHeight="1" hidden="1">
      <c r="A268" s="117"/>
      <c r="B268" s="117"/>
      <c r="C268" s="92"/>
      <c r="D268" s="93"/>
      <c r="E268" s="130"/>
      <c r="F268" s="24"/>
      <c r="G268" s="24"/>
      <c r="H268" s="24"/>
    </row>
    <row r="269" spans="1:8" ht="16.5" customHeight="1" hidden="1">
      <c r="A269" s="117"/>
      <c r="B269" s="117"/>
      <c r="C269" s="92"/>
      <c r="D269" s="93"/>
      <c r="E269" s="130"/>
      <c r="F269" s="24"/>
      <c r="G269" s="24"/>
      <c r="H269" s="24"/>
    </row>
    <row r="270" spans="1:8" ht="16.5" customHeight="1" hidden="1">
      <c r="A270" s="117"/>
      <c r="B270" s="117"/>
      <c r="C270" s="92"/>
      <c r="D270" s="93"/>
      <c r="E270" s="130"/>
      <c r="F270" s="24"/>
      <c r="G270" s="24"/>
      <c r="H270" s="24"/>
    </row>
    <row r="271" spans="1:8" ht="16.5" customHeight="1" hidden="1">
      <c r="A271" s="117"/>
      <c r="B271" s="117"/>
      <c r="C271" s="92"/>
      <c r="D271" s="93"/>
      <c r="E271" s="130"/>
      <c r="F271" s="24"/>
      <c r="G271" s="24"/>
      <c r="H271" s="24"/>
    </row>
    <row r="272" spans="1:8" ht="16.5" customHeight="1" hidden="1">
      <c r="A272" s="117"/>
      <c r="B272" s="117"/>
      <c r="C272" s="92"/>
      <c r="D272" s="93"/>
      <c r="E272" s="130"/>
      <c r="F272" s="24"/>
      <c r="G272" s="24"/>
      <c r="H272" s="24"/>
    </row>
    <row r="273" spans="1:8" ht="16.5" customHeight="1" hidden="1">
      <c r="A273" s="117"/>
      <c r="B273" s="117"/>
      <c r="C273" s="92"/>
      <c r="D273" s="93"/>
      <c r="E273" s="130"/>
      <c r="F273" s="24"/>
      <c r="G273" s="24"/>
      <c r="H273" s="24"/>
    </row>
    <row r="274" spans="1:8" ht="16.5" customHeight="1" hidden="1">
      <c r="A274" s="117"/>
      <c r="B274" s="117"/>
      <c r="C274" s="92"/>
      <c r="D274" s="93"/>
      <c r="E274" s="130"/>
      <c r="F274" s="24"/>
      <c r="G274" s="24"/>
      <c r="H274" s="24"/>
    </row>
    <row r="275" spans="1:8" ht="16.5" customHeight="1" hidden="1">
      <c r="A275" s="117"/>
      <c r="B275" s="117"/>
      <c r="C275" s="92"/>
      <c r="D275" s="93"/>
      <c r="E275" s="130"/>
      <c r="F275" s="24"/>
      <c r="G275" s="24"/>
      <c r="H275" s="24"/>
    </row>
    <row r="276" spans="1:8" ht="16.5" customHeight="1" hidden="1">
      <c r="A276" s="117"/>
      <c r="B276" s="117"/>
      <c r="C276" s="92"/>
      <c r="D276" s="93"/>
      <c r="E276" s="130"/>
      <c r="F276" s="24"/>
      <c r="G276" s="24"/>
      <c r="H276" s="24"/>
    </row>
    <row r="277" spans="1:8" ht="16.5" customHeight="1" hidden="1">
      <c r="A277" s="117"/>
      <c r="B277" s="117"/>
      <c r="C277" s="92"/>
      <c r="D277" s="93"/>
      <c r="E277" s="130"/>
      <c r="F277" s="24"/>
      <c r="G277" s="24"/>
      <c r="H277" s="24"/>
    </row>
    <row r="278" spans="1:8" ht="16.5" customHeight="1" hidden="1">
      <c r="A278" s="117"/>
      <c r="B278" s="117"/>
      <c r="C278" s="92"/>
      <c r="D278" s="93"/>
      <c r="E278" s="130"/>
      <c r="F278" s="24"/>
      <c r="G278" s="24"/>
      <c r="H278" s="24"/>
    </row>
    <row r="279" spans="1:8" ht="16.5" customHeight="1" hidden="1">
      <c r="A279" s="117"/>
      <c r="B279" s="117"/>
      <c r="C279" s="92"/>
      <c r="D279" s="93"/>
      <c r="E279" s="130"/>
      <c r="F279" s="24"/>
      <c r="G279" s="24"/>
      <c r="H279" s="24"/>
    </row>
    <row r="280" spans="1:8" ht="16.5" customHeight="1" hidden="1">
      <c r="A280" s="117"/>
      <c r="B280" s="117"/>
      <c r="C280" s="92"/>
      <c r="D280" s="93"/>
      <c r="E280" s="130"/>
      <c r="F280" s="24"/>
      <c r="G280" s="24"/>
      <c r="H280" s="24"/>
    </row>
    <row r="281" spans="1:8" ht="16.5" customHeight="1" hidden="1">
      <c r="A281" s="117"/>
      <c r="B281" s="117"/>
      <c r="C281" s="92"/>
      <c r="D281" s="93"/>
      <c r="E281" s="130"/>
      <c r="F281" s="24"/>
      <c r="G281" s="24"/>
      <c r="H281" s="24"/>
    </row>
    <row r="282" spans="1:8" ht="16.5" customHeight="1" hidden="1">
      <c r="A282" s="117"/>
      <c r="B282" s="117"/>
      <c r="C282" s="92"/>
      <c r="D282" s="93"/>
      <c r="E282" s="130"/>
      <c r="F282" s="24"/>
      <c r="G282" s="24"/>
      <c r="H282" s="24"/>
    </row>
    <row r="283" spans="1:8" ht="16.5" customHeight="1" hidden="1">
      <c r="A283" s="117"/>
      <c r="B283" s="117"/>
      <c r="C283" s="92"/>
      <c r="D283" s="93"/>
      <c r="E283" s="130"/>
      <c r="F283" s="24"/>
      <c r="G283" s="24"/>
      <c r="H283" s="24"/>
    </row>
    <row r="284" spans="1:8" ht="16.5" customHeight="1" hidden="1">
      <c r="A284" s="117"/>
      <c r="B284" s="117"/>
      <c r="C284" s="92"/>
      <c r="D284" s="93"/>
      <c r="E284" s="130"/>
      <c r="F284" s="24"/>
      <c r="G284" s="24"/>
      <c r="H284" s="24"/>
    </row>
    <row r="285" spans="1:8" s="16" customFormat="1" ht="16.5" customHeight="1" hidden="1">
      <c r="A285" s="115"/>
      <c r="B285" s="115"/>
      <c r="C285" s="110"/>
      <c r="D285" s="111"/>
      <c r="E285" s="20"/>
      <c r="F285" s="20"/>
      <c r="G285" s="20"/>
      <c r="H285" s="20"/>
    </row>
    <row r="286" spans="1:8" ht="16.5" customHeight="1" hidden="1">
      <c r="A286" s="117"/>
      <c r="B286" s="117"/>
      <c r="C286" s="92"/>
      <c r="D286" s="93"/>
      <c r="E286" s="130"/>
      <c r="F286" s="24"/>
      <c r="G286" s="24"/>
      <c r="H286" s="24"/>
    </row>
    <row r="287" spans="1:8" ht="16.5" customHeight="1" hidden="1">
      <c r="A287" s="117"/>
      <c r="B287" s="117"/>
      <c r="C287" s="92"/>
      <c r="D287" s="93"/>
      <c r="E287" s="130"/>
      <c r="F287" s="24"/>
      <c r="G287" s="24"/>
      <c r="H287" s="24"/>
    </row>
    <row r="288" spans="1:8" s="133" customFormat="1" ht="16.5" customHeight="1" hidden="1">
      <c r="A288" s="115"/>
      <c r="B288" s="115"/>
      <c r="C288" s="132"/>
      <c r="D288" s="111"/>
      <c r="E288" s="20"/>
      <c r="F288" s="20"/>
      <c r="G288" s="20"/>
      <c r="H288" s="20"/>
    </row>
    <row r="289" spans="1:8" ht="16.5" customHeight="1" hidden="1">
      <c r="A289" s="117"/>
      <c r="B289" s="115"/>
      <c r="C289" s="88"/>
      <c r="D289" s="93"/>
      <c r="E289" s="114"/>
      <c r="F289" s="24"/>
      <c r="G289" s="24"/>
      <c r="H289" s="24"/>
    </row>
    <row r="290" spans="1:8" ht="16.5" customHeight="1" hidden="1">
      <c r="A290" s="117"/>
      <c r="B290" s="115"/>
      <c r="C290" s="92"/>
      <c r="D290" s="93"/>
      <c r="E290" s="130"/>
      <c r="F290" s="24"/>
      <c r="G290" s="24"/>
      <c r="H290" s="24"/>
    </row>
    <row r="291" spans="1:8" ht="16.5" customHeight="1" hidden="1">
      <c r="A291" s="117"/>
      <c r="B291" s="115"/>
      <c r="C291" s="92"/>
      <c r="D291" s="93"/>
      <c r="E291" s="130"/>
      <c r="F291" s="24"/>
      <c r="G291" s="24"/>
      <c r="H291" s="24"/>
    </row>
    <row r="292" spans="1:8" ht="16.5" customHeight="1" hidden="1">
      <c r="A292" s="117"/>
      <c r="B292" s="115"/>
      <c r="C292" s="92"/>
      <c r="D292" s="93"/>
      <c r="E292" s="130"/>
      <c r="F292" s="24"/>
      <c r="G292" s="24"/>
      <c r="H292" s="24"/>
    </row>
    <row r="293" spans="1:8" ht="16.5" customHeight="1" hidden="1">
      <c r="A293" s="117"/>
      <c r="B293" s="115"/>
      <c r="C293" s="92"/>
      <c r="D293" s="93"/>
      <c r="E293" s="130"/>
      <c r="F293" s="24"/>
      <c r="G293" s="24"/>
      <c r="H293" s="24"/>
    </row>
    <row r="294" spans="1:8" ht="12.75" customHeight="1" hidden="1">
      <c r="A294" s="117"/>
      <c r="B294" s="115"/>
      <c r="C294" s="92"/>
      <c r="D294" s="93"/>
      <c r="E294" s="130"/>
      <c r="F294" s="24"/>
      <c r="G294" s="24"/>
      <c r="H294" s="24"/>
    </row>
    <row r="295" spans="1:8" ht="16.5" customHeight="1" hidden="1">
      <c r="A295" s="117"/>
      <c r="B295" s="115"/>
      <c r="C295" s="92"/>
      <c r="D295" s="93"/>
      <c r="E295" s="130"/>
      <c r="F295" s="24"/>
      <c r="G295" s="24"/>
      <c r="H295" s="24"/>
    </row>
    <row r="296" spans="1:8" ht="16.5" customHeight="1" hidden="1">
      <c r="A296" s="117"/>
      <c r="B296" s="115"/>
      <c r="C296" s="92"/>
      <c r="D296" s="93"/>
      <c r="E296" s="130"/>
      <c r="F296" s="24"/>
      <c r="G296" s="24"/>
      <c r="H296" s="24"/>
    </row>
    <row r="297" spans="1:8" ht="16.5" customHeight="1" hidden="1">
      <c r="A297" s="117"/>
      <c r="B297" s="115"/>
      <c r="C297" s="92"/>
      <c r="D297" s="93"/>
      <c r="E297" s="130"/>
      <c r="F297" s="24"/>
      <c r="G297" s="24"/>
      <c r="H297" s="24"/>
    </row>
    <row r="298" spans="1:8" ht="16.5" customHeight="1" hidden="1">
      <c r="A298" s="117"/>
      <c r="B298" s="115"/>
      <c r="C298" s="92"/>
      <c r="D298" s="93"/>
      <c r="E298" s="130"/>
      <c r="F298" s="24"/>
      <c r="G298" s="24"/>
      <c r="H298" s="24"/>
    </row>
    <row r="299" spans="1:8" ht="12.75" customHeight="1" hidden="1">
      <c r="A299" s="117"/>
      <c r="B299" s="115"/>
      <c r="C299" s="92"/>
      <c r="D299" s="93"/>
      <c r="E299" s="130"/>
      <c r="F299" s="24"/>
      <c r="G299" s="24"/>
      <c r="H299" s="24"/>
    </row>
    <row r="300" spans="1:8" ht="12.75" customHeight="1" hidden="1">
      <c r="A300" s="117"/>
      <c r="B300" s="115"/>
      <c r="C300" s="92"/>
      <c r="D300" s="93"/>
      <c r="E300" s="130"/>
      <c r="F300" s="24"/>
      <c r="G300" s="24"/>
      <c r="H300" s="24"/>
    </row>
    <row r="301" spans="1:8" ht="16.5" customHeight="1" hidden="1">
      <c r="A301" s="117"/>
      <c r="B301" s="115"/>
      <c r="C301" s="92"/>
      <c r="D301" s="93"/>
      <c r="E301" s="130"/>
      <c r="F301" s="24"/>
      <c r="G301" s="24"/>
      <c r="H301" s="24"/>
    </row>
    <row r="302" spans="1:8" ht="12.75" customHeight="1" hidden="1">
      <c r="A302" s="117"/>
      <c r="B302" s="117"/>
      <c r="C302" s="92"/>
      <c r="D302" s="93"/>
      <c r="E302" s="130"/>
      <c r="F302" s="24"/>
      <c r="G302" s="24"/>
      <c r="H302" s="24"/>
    </row>
    <row r="303" spans="1:8" ht="16.5" customHeight="1" hidden="1">
      <c r="A303" s="117"/>
      <c r="B303" s="117"/>
      <c r="C303" s="92"/>
      <c r="D303" s="93"/>
      <c r="E303" s="130"/>
      <c r="F303" s="24"/>
      <c r="G303" s="24"/>
      <c r="H303" s="24"/>
    </row>
    <row r="304" spans="1:8" ht="16.5" customHeight="1" hidden="1">
      <c r="A304" s="116"/>
      <c r="B304" s="116"/>
      <c r="C304" s="92"/>
      <c r="D304" s="93"/>
      <c r="E304" s="130"/>
      <c r="F304" s="24"/>
      <c r="G304" s="24"/>
      <c r="H304" s="24"/>
    </row>
    <row r="305" spans="1:8" ht="16.5" customHeight="1" hidden="1">
      <c r="A305" s="116"/>
      <c r="B305" s="116"/>
      <c r="C305" s="92"/>
      <c r="D305" s="93"/>
      <c r="E305" s="130"/>
      <c r="F305" s="24"/>
      <c r="G305" s="24"/>
      <c r="H305" s="24"/>
    </row>
    <row r="306" spans="1:8" ht="16.5" customHeight="1" hidden="1">
      <c r="A306" s="116"/>
      <c r="B306" s="116"/>
      <c r="C306" s="92"/>
      <c r="D306" s="93"/>
      <c r="E306" s="130"/>
      <c r="F306" s="24"/>
      <c r="G306" s="24"/>
      <c r="H306" s="24"/>
    </row>
    <row r="307" spans="1:8" ht="16.5" customHeight="1" hidden="1">
      <c r="A307" s="116"/>
      <c r="B307" s="116"/>
      <c r="C307" s="92"/>
      <c r="D307" s="93"/>
      <c r="E307" s="130"/>
      <c r="F307" s="24"/>
      <c r="G307" s="24"/>
      <c r="H307" s="24"/>
    </row>
    <row r="308" spans="1:8" s="16" customFormat="1" ht="16.5" customHeight="1" hidden="1">
      <c r="A308" s="115"/>
      <c r="B308" s="115"/>
      <c r="C308" s="110"/>
      <c r="D308" s="111"/>
      <c r="E308" s="20"/>
      <c r="F308" s="20"/>
      <c r="G308" s="20"/>
      <c r="H308" s="20"/>
    </row>
    <row r="309" spans="1:8" ht="16.5" customHeight="1" hidden="1">
      <c r="A309" s="116"/>
      <c r="B309" s="116"/>
      <c r="C309" s="92"/>
      <c r="D309" s="93"/>
      <c r="E309" s="114"/>
      <c r="F309" s="24"/>
      <c r="G309" s="24"/>
      <c r="H309" s="24"/>
    </row>
    <row r="310" spans="1:8" ht="16.5" customHeight="1" hidden="1">
      <c r="A310" s="116"/>
      <c r="B310" s="116"/>
      <c r="C310" s="92"/>
      <c r="D310" s="97"/>
      <c r="E310" s="114"/>
      <c r="F310" s="24"/>
      <c r="G310" s="24"/>
      <c r="H310" s="24"/>
    </row>
    <row r="311" spans="1:8" ht="16.5" customHeight="1" hidden="1">
      <c r="A311" s="116"/>
      <c r="B311" s="116"/>
      <c r="C311" s="92"/>
      <c r="D311" s="93"/>
      <c r="E311" s="114"/>
      <c r="F311" s="24"/>
      <c r="G311" s="24"/>
      <c r="H311" s="24"/>
    </row>
    <row r="312" spans="1:8" ht="16.5" customHeight="1" hidden="1">
      <c r="A312" s="116"/>
      <c r="B312" s="116"/>
      <c r="C312" s="92"/>
      <c r="D312" s="93"/>
      <c r="E312" s="114"/>
      <c r="F312" s="24"/>
      <c r="G312" s="24"/>
      <c r="H312" s="24"/>
    </row>
    <row r="313" spans="1:8" ht="16.5" customHeight="1" hidden="1">
      <c r="A313" s="116"/>
      <c r="B313" s="116"/>
      <c r="C313" s="92"/>
      <c r="D313" s="97"/>
      <c r="E313" s="134"/>
      <c r="F313" s="24"/>
      <c r="G313" s="24"/>
      <c r="H313" s="24"/>
    </row>
    <row r="314" spans="1:8" ht="16.5" customHeight="1" hidden="1">
      <c r="A314" s="116"/>
      <c r="B314" s="116"/>
      <c r="C314" s="92"/>
      <c r="D314" s="97"/>
      <c r="E314" s="134"/>
      <c r="F314" s="24"/>
      <c r="G314" s="24"/>
      <c r="H314" s="24"/>
    </row>
    <row r="315" spans="1:8" ht="16.5" customHeight="1" hidden="1">
      <c r="A315" s="116"/>
      <c r="B315" s="116"/>
      <c r="C315" s="92"/>
      <c r="D315" s="93"/>
      <c r="E315" s="130"/>
      <c r="F315" s="24"/>
      <c r="G315" s="24"/>
      <c r="H315" s="24"/>
    </row>
    <row r="316" spans="1:8" ht="16.5" customHeight="1" hidden="1">
      <c r="A316" s="117"/>
      <c r="B316" s="117"/>
      <c r="C316" s="92"/>
      <c r="D316" s="93"/>
      <c r="E316" s="130"/>
      <c r="F316" s="24"/>
      <c r="G316" s="24"/>
      <c r="H316" s="24"/>
    </row>
    <row r="317" spans="1:8" ht="16.5" customHeight="1" hidden="1">
      <c r="A317" s="117"/>
      <c r="B317" s="117"/>
      <c r="C317" s="92"/>
      <c r="D317" s="93"/>
      <c r="E317" s="130"/>
      <c r="F317" s="24"/>
      <c r="G317" s="24"/>
      <c r="H317" s="24"/>
    </row>
    <row r="318" spans="1:8" ht="16.5" customHeight="1" hidden="1">
      <c r="A318" s="117"/>
      <c r="B318" s="117"/>
      <c r="C318" s="92"/>
      <c r="D318" s="93"/>
      <c r="E318" s="130"/>
      <c r="F318" s="24"/>
      <c r="G318" s="24"/>
      <c r="H318" s="24"/>
    </row>
    <row r="319" spans="1:8" s="16" customFormat="1" ht="16.5" customHeight="1" hidden="1">
      <c r="A319" s="118"/>
      <c r="B319" s="118"/>
      <c r="C319" s="107"/>
      <c r="D319" s="108"/>
      <c r="E319" s="15"/>
      <c r="F319" s="15"/>
      <c r="G319" s="15"/>
      <c r="H319" s="15"/>
    </row>
    <row r="320" spans="1:8" s="16" customFormat="1" ht="16.5" customHeight="1" hidden="1">
      <c r="A320" s="120"/>
      <c r="B320" s="120"/>
      <c r="C320" s="121"/>
      <c r="D320" s="122"/>
      <c r="E320" s="135"/>
      <c r="F320" s="135"/>
      <c r="G320" s="135"/>
      <c r="H320" s="135"/>
    </row>
    <row r="321" spans="1:8" ht="16.5" customHeight="1" hidden="1">
      <c r="A321" s="124"/>
      <c r="B321" s="124"/>
      <c r="C321" s="126"/>
      <c r="D321" s="93"/>
      <c r="E321" s="136"/>
      <c r="F321" s="24"/>
      <c r="G321" s="24"/>
      <c r="H321" s="24"/>
    </row>
    <row r="322" spans="1:8" ht="12.75" customHeight="1" hidden="1">
      <c r="A322" s="124"/>
      <c r="B322" s="125"/>
      <c r="C322" s="126"/>
      <c r="D322" s="93"/>
      <c r="E322" s="136"/>
      <c r="F322" s="24"/>
      <c r="G322" s="24"/>
      <c r="H322" s="24"/>
    </row>
    <row r="323" spans="1:8" ht="16.5" customHeight="1" hidden="1">
      <c r="A323" s="124"/>
      <c r="B323" s="125"/>
      <c r="C323" s="126"/>
      <c r="D323" s="93"/>
      <c r="E323" s="136"/>
      <c r="F323" s="24"/>
      <c r="G323" s="24"/>
      <c r="H323" s="24"/>
    </row>
    <row r="324" spans="1:8" ht="16.5" customHeight="1" hidden="1">
      <c r="A324" s="124"/>
      <c r="B324" s="125"/>
      <c r="C324" s="126"/>
      <c r="D324" s="93"/>
      <c r="E324" s="136"/>
      <c r="F324" s="24"/>
      <c r="G324" s="24"/>
      <c r="H324" s="24"/>
    </row>
    <row r="325" spans="1:8" s="16" customFormat="1" ht="16.5" customHeight="1" hidden="1">
      <c r="A325" s="120"/>
      <c r="B325" s="120"/>
      <c r="C325" s="121"/>
      <c r="D325" s="111"/>
      <c r="E325" s="135"/>
      <c r="F325" s="135"/>
      <c r="G325" s="135"/>
      <c r="H325" s="135"/>
    </row>
    <row r="326" spans="1:8" ht="16.5" customHeight="1" hidden="1">
      <c r="A326" s="124"/>
      <c r="B326" s="120"/>
      <c r="C326" s="137"/>
      <c r="D326" s="93"/>
      <c r="E326" s="138"/>
      <c r="F326" s="24"/>
      <c r="G326" s="24"/>
      <c r="H326" s="24"/>
    </row>
    <row r="327" spans="1:8" ht="16.5" customHeight="1" hidden="1">
      <c r="A327" s="124"/>
      <c r="B327" s="125"/>
      <c r="C327" s="126"/>
      <c r="D327" s="93"/>
      <c r="E327" s="136"/>
      <c r="F327" s="24"/>
      <c r="G327" s="24"/>
      <c r="H327" s="24"/>
    </row>
    <row r="328" spans="1:8" s="16" customFormat="1" ht="16.5" customHeight="1" hidden="1">
      <c r="A328" s="115"/>
      <c r="B328" s="115"/>
      <c r="C328" s="110"/>
      <c r="D328" s="111"/>
      <c r="E328" s="20"/>
      <c r="F328" s="20"/>
      <c r="G328" s="20"/>
      <c r="H328" s="20"/>
    </row>
    <row r="329" spans="1:8" ht="12.75" customHeight="1" hidden="1">
      <c r="A329" s="117"/>
      <c r="B329" s="117"/>
      <c r="C329" s="92"/>
      <c r="D329" s="93"/>
      <c r="E329" s="130"/>
      <c r="F329" s="24"/>
      <c r="G329" s="24"/>
      <c r="H329" s="24"/>
    </row>
    <row r="330" spans="1:8" ht="37.5" customHeight="1" hidden="1">
      <c r="A330" s="117"/>
      <c r="B330" s="117"/>
      <c r="C330" s="92"/>
      <c r="D330" s="93"/>
      <c r="E330" s="130"/>
      <c r="F330" s="24"/>
      <c r="G330" s="24"/>
      <c r="H330" s="24"/>
    </row>
    <row r="331" spans="1:8" ht="16.5" customHeight="1" hidden="1">
      <c r="A331" s="117"/>
      <c r="B331" s="117"/>
      <c r="C331" s="92"/>
      <c r="D331" s="93"/>
      <c r="E331" s="130"/>
      <c r="F331" s="24"/>
      <c r="G331" s="24"/>
      <c r="H331" s="24"/>
    </row>
    <row r="332" spans="1:8" ht="16.5" customHeight="1" hidden="1">
      <c r="A332" s="117"/>
      <c r="B332" s="117"/>
      <c r="C332" s="92"/>
      <c r="D332" s="93"/>
      <c r="E332" s="130"/>
      <c r="F332" s="24"/>
      <c r="G332" s="24"/>
      <c r="H332" s="24"/>
    </row>
    <row r="333" spans="1:8" ht="16.5" customHeight="1" hidden="1">
      <c r="A333" s="117"/>
      <c r="B333" s="117"/>
      <c r="C333" s="92"/>
      <c r="D333" s="93"/>
      <c r="E333" s="130"/>
      <c r="F333" s="24"/>
      <c r="G333" s="24"/>
      <c r="H333" s="24"/>
    </row>
    <row r="334" spans="1:8" ht="16.5" customHeight="1" hidden="1">
      <c r="A334" s="117"/>
      <c r="B334" s="117"/>
      <c r="C334" s="92"/>
      <c r="D334" s="93"/>
      <c r="E334" s="130"/>
      <c r="F334" s="24"/>
      <c r="G334" s="24"/>
      <c r="H334" s="24"/>
    </row>
    <row r="335" spans="1:8" ht="16.5" customHeight="1" hidden="1">
      <c r="A335" s="117"/>
      <c r="B335" s="117"/>
      <c r="C335" s="92"/>
      <c r="D335" s="93"/>
      <c r="E335" s="130"/>
      <c r="F335" s="24"/>
      <c r="G335" s="24"/>
      <c r="H335" s="24"/>
    </row>
    <row r="336" spans="1:8" ht="16.5" customHeight="1" hidden="1">
      <c r="A336" s="117"/>
      <c r="B336" s="117"/>
      <c r="C336" s="92"/>
      <c r="D336" s="93"/>
      <c r="E336" s="130"/>
      <c r="F336" s="24"/>
      <c r="G336" s="24"/>
      <c r="H336" s="24"/>
    </row>
    <row r="337" spans="1:8" ht="16.5" customHeight="1" hidden="1">
      <c r="A337" s="117"/>
      <c r="B337" s="117"/>
      <c r="C337" s="92"/>
      <c r="D337" s="93"/>
      <c r="E337" s="130"/>
      <c r="F337" s="24"/>
      <c r="G337" s="24"/>
      <c r="H337" s="24"/>
    </row>
    <row r="338" spans="1:8" ht="16.5" customHeight="1" hidden="1">
      <c r="A338" s="117"/>
      <c r="B338" s="117"/>
      <c r="C338" s="92"/>
      <c r="D338" s="93"/>
      <c r="E338" s="130"/>
      <c r="F338" s="24"/>
      <c r="G338" s="24"/>
      <c r="H338" s="24"/>
    </row>
    <row r="339" spans="1:8" ht="16.5" customHeight="1" hidden="1">
      <c r="A339" s="116"/>
      <c r="B339" s="116"/>
      <c r="C339" s="85"/>
      <c r="D339" s="86"/>
      <c r="E339" s="139"/>
      <c r="F339" s="139"/>
      <c r="G339" s="139"/>
      <c r="H339" s="139"/>
    </row>
    <row r="340" spans="1:8" ht="16.5" customHeight="1" hidden="1">
      <c r="A340" s="117"/>
      <c r="B340" s="117"/>
      <c r="C340" s="92"/>
      <c r="D340" s="93"/>
      <c r="E340" s="130"/>
      <c r="F340" s="24"/>
      <c r="G340" s="24"/>
      <c r="H340" s="24"/>
    </row>
    <row r="341" spans="1:8" s="16" customFormat="1" ht="16.5" customHeight="1" hidden="1">
      <c r="A341" s="118"/>
      <c r="B341" s="118"/>
      <c r="C341" s="107"/>
      <c r="D341" s="108"/>
      <c r="E341" s="15"/>
      <c r="F341" s="15"/>
      <c r="G341" s="15"/>
      <c r="H341" s="15"/>
    </row>
    <row r="342" spans="1:8" s="16" customFormat="1" ht="16.5" customHeight="1" hidden="1">
      <c r="A342" s="120"/>
      <c r="B342" s="120"/>
      <c r="C342" s="121"/>
      <c r="D342" s="122"/>
      <c r="E342" s="135"/>
      <c r="F342" s="135"/>
      <c r="G342" s="135"/>
      <c r="H342" s="135"/>
    </row>
    <row r="343" spans="1:8" ht="30" customHeight="1" hidden="1">
      <c r="A343" s="124"/>
      <c r="B343" s="125"/>
      <c r="C343" s="126"/>
      <c r="D343" s="96"/>
      <c r="E343" s="136"/>
      <c r="F343" s="24"/>
      <c r="G343" s="24"/>
      <c r="H343" s="24"/>
    </row>
    <row r="344" spans="1:8" s="16" customFormat="1" ht="32.25" customHeight="1" hidden="1">
      <c r="A344" s="120"/>
      <c r="B344" s="120"/>
      <c r="C344" s="121"/>
      <c r="D344" s="122"/>
      <c r="E344" s="135"/>
      <c r="F344" s="135"/>
      <c r="G344" s="135"/>
      <c r="H344" s="135"/>
    </row>
    <row r="345" spans="1:8" ht="16.5" customHeight="1" hidden="1">
      <c r="A345" s="124"/>
      <c r="B345" s="125"/>
      <c r="C345" s="126"/>
      <c r="D345" s="93"/>
      <c r="E345" s="136"/>
      <c r="F345" s="24"/>
      <c r="G345" s="24"/>
      <c r="H345" s="24"/>
    </row>
    <row r="346" spans="1:8" ht="16.5" customHeight="1" hidden="1">
      <c r="A346" s="124"/>
      <c r="B346" s="125"/>
      <c r="C346" s="126"/>
      <c r="D346" s="93"/>
      <c r="E346" s="136"/>
      <c r="F346" s="24"/>
      <c r="G346" s="24"/>
      <c r="H346" s="24"/>
    </row>
    <row r="347" spans="1:8" ht="16.5" customHeight="1" hidden="1">
      <c r="A347" s="124"/>
      <c r="B347" s="125"/>
      <c r="C347" s="92"/>
      <c r="D347" s="131"/>
      <c r="E347" s="136"/>
      <c r="F347" s="24"/>
      <c r="G347" s="24"/>
      <c r="H347" s="24"/>
    </row>
    <row r="348" spans="1:8" ht="16.5" customHeight="1" hidden="1">
      <c r="A348" s="124"/>
      <c r="B348" s="125"/>
      <c r="C348" s="126"/>
      <c r="D348" s="93"/>
      <c r="E348" s="136"/>
      <c r="F348" s="24"/>
      <c r="G348" s="24"/>
      <c r="H348" s="24"/>
    </row>
    <row r="349" spans="1:8" ht="16.5" customHeight="1" hidden="1">
      <c r="A349" s="124"/>
      <c r="B349" s="125"/>
      <c r="C349" s="126"/>
      <c r="D349" s="93"/>
      <c r="E349" s="136"/>
      <c r="F349" s="24"/>
      <c r="G349" s="24"/>
      <c r="H349" s="24"/>
    </row>
    <row r="350" spans="1:8" ht="16.5" customHeight="1" hidden="1">
      <c r="A350" s="124"/>
      <c r="B350" s="125"/>
      <c r="C350" s="126"/>
      <c r="D350" s="93"/>
      <c r="E350" s="136"/>
      <c r="F350" s="24"/>
      <c r="G350" s="24"/>
      <c r="H350" s="24"/>
    </row>
    <row r="351" spans="1:8" ht="16.5" customHeight="1" hidden="1">
      <c r="A351" s="124"/>
      <c r="B351" s="125"/>
      <c r="C351" s="126"/>
      <c r="D351" s="93"/>
      <c r="E351" s="136"/>
      <c r="F351" s="24"/>
      <c r="G351" s="24"/>
      <c r="H351" s="24"/>
    </row>
    <row r="352" spans="1:8" ht="16.5" customHeight="1" hidden="1">
      <c r="A352" s="124"/>
      <c r="B352" s="125"/>
      <c r="C352" s="126"/>
      <c r="D352" s="93"/>
      <c r="E352" s="136"/>
      <c r="F352" s="24"/>
      <c r="G352" s="24"/>
      <c r="H352" s="24"/>
    </row>
    <row r="353" spans="1:8" ht="16.5" customHeight="1" hidden="1">
      <c r="A353" s="124"/>
      <c r="B353" s="125"/>
      <c r="C353" s="126"/>
      <c r="D353" s="93"/>
      <c r="E353" s="136"/>
      <c r="F353" s="24"/>
      <c r="G353" s="24"/>
      <c r="H353" s="24"/>
    </row>
    <row r="354" spans="1:8" ht="16.5" customHeight="1" hidden="1">
      <c r="A354" s="124"/>
      <c r="B354" s="125"/>
      <c r="C354" s="126"/>
      <c r="D354" s="93"/>
      <c r="E354" s="136"/>
      <c r="F354" s="24"/>
      <c r="G354" s="24"/>
      <c r="H354" s="24"/>
    </row>
    <row r="355" spans="1:8" ht="16.5" customHeight="1" hidden="1">
      <c r="A355" s="124"/>
      <c r="B355" s="125"/>
      <c r="C355" s="126"/>
      <c r="D355" s="93"/>
      <c r="E355" s="136"/>
      <c r="F355" s="24"/>
      <c r="G355" s="24"/>
      <c r="H355" s="24"/>
    </row>
    <row r="356" spans="1:8" ht="16.5" customHeight="1" hidden="1">
      <c r="A356" s="124"/>
      <c r="B356" s="125"/>
      <c r="C356" s="126"/>
      <c r="D356" s="93"/>
      <c r="E356" s="136"/>
      <c r="F356" s="24"/>
      <c r="G356" s="24"/>
      <c r="H356" s="24"/>
    </row>
    <row r="357" spans="1:8" ht="16.5" customHeight="1" hidden="1">
      <c r="A357" s="124"/>
      <c r="B357" s="125"/>
      <c r="C357" s="126"/>
      <c r="D357" s="93"/>
      <c r="E357" s="136"/>
      <c r="F357" s="24"/>
      <c r="G357" s="24"/>
      <c r="H357" s="24"/>
    </row>
    <row r="358" spans="1:8" ht="16.5" customHeight="1" hidden="1">
      <c r="A358" s="124"/>
      <c r="B358" s="125"/>
      <c r="C358" s="126"/>
      <c r="D358" s="93"/>
      <c r="E358" s="136"/>
      <c r="F358" s="24"/>
      <c r="G358" s="24"/>
      <c r="H358" s="24"/>
    </row>
    <row r="359" spans="1:8" ht="12.75" customHeight="1" hidden="1">
      <c r="A359" s="124"/>
      <c r="B359" s="125"/>
      <c r="C359" s="126"/>
      <c r="D359" s="93"/>
      <c r="E359" s="136"/>
      <c r="F359" s="24"/>
      <c r="G359" s="24"/>
      <c r="H359" s="24"/>
    </row>
    <row r="360" spans="1:8" ht="16.5" customHeight="1" hidden="1">
      <c r="A360" s="124"/>
      <c r="B360" s="125"/>
      <c r="C360" s="126"/>
      <c r="D360" s="93"/>
      <c r="E360" s="136"/>
      <c r="F360" s="24"/>
      <c r="G360" s="24"/>
      <c r="H360" s="24"/>
    </row>
    <row r="361" spans="1:8" s="16" customFormat="1" ht="38.25" customHeight="1" hidden="1">
      <c r="A361" s="115"/>
      <c r="B361" s="115"/>
      <c r="C361" s="110"/>
      <c r="D361" s="111"/>
      <c r="E361" s="20"/>
      <c r="F361" s="20"/>
      <c r="G361" s="20"/>
      <c r="H361" s="20"/>
    </row>
    <row r="362" spans="1:8" ht="16.5" customHeight="1" hidden="1">
      <c r="A362" s="117"/>
      <c r="B362" s="117"/>
      <c r="C362" s="92"/>
      <c r="D362" s="93"/>
      <c r="E362" s="130"/>
      <c r="F362" s="24"/>
      <c r="G362" s="24"/>
      <c r="H362" s="24"/>
    </row>
    <row r="363" spans="1:8" s="16" customFormat="1" ht="16.5" customHeight="1" hidden="1">
      <c r="A363" s="115"/>
      <c r="B363" s="115"/>
      <c r="C363" s="110"/>
      <c r="D363" s="111"/>
      <c r="E363" s="20"/>
      <c r="F363" s="20"/>
      <c r="G363" s="20"/>
      <c r="H363" s="20"/>
    </row>
    <row r="364" spans="1:8" ht="16.5" customHeight="1" hidden="1">
      <c r="A364" s="117"/>
      <c r="B364" s="117"/>
      <c r="C364" s="92"/>
      <c r="D364" s="93"/>
      <c r="E364" s="130"/>
      <c r="F364" s="24"/>
      <c r="G364" s="24"/>
      <c r="H364" s="24"/>
    </row>
    <row r="365" spans="1:8" ht="16.5" customHeight="1" hidden="1">
      <c r="A365" s="117"/>
      <c r="B365" s="117"/>
      <c r="C365" s="92"/>
      <c r="D365" s="93"/>
      <c r="E365" s="130"/>
      <c r="F365" s="24"/>
      <c r="G365" s="24"/>
      <c r="H365" s="24"/>
    </row>
    <row r="366" spans="1:8" ht="16.5" customHeight="1" hidden="1">
      <c r="A366" s="117"/>
      <c r="B366" s="117"/>
      <c r="C366" s="92"/>
      <c r="D366" s="93"/>
      <c r="E366" s="130"/>
      <c r="F366" s="24"/>
      <c r="G366" s="24"/>
      <c r="H366" s="24"/>
    </row>
    <row r="367" spans="1:8" ht="16.5" customHeight="1" hidden="1">
      <c r="A367" s="117"/>
      <c r="B367" s="117"/>
      <c r="C367" s="92"/>
      <c r="D367" s="131"/>
      <c r="E367" s="130"/>
      <c r="F367" s="24"/>
      <c r="G367" s="24"/>
      <c r="H367" s="24"/>
    </row>
    <row r="368" spans="1:8" s="16" customFormat="1" ht="16.5" customHeight="1" hidden="1">
      <c r="A368" s="115"/>
      <c r="B368" s="115"/>
      <c r="C368" s="110"/>
      <c r="D368" s="111"/>
      <c r="E368" s="20"/>
      <c r="F368" s="20"/>
      <c r="G368" s="20"/>
      <c r="H368" s="20"/>
    </row>
    <row r="369" spans="1:8" ht="16.5" customHeight="1" hidden="1">
      <c r="A369" s="117"/>
      <c r="B369" s="117"/>
      <c r="C369" s="92"/>
      <c r="D369" s="93"/>
      <c r="E369" s="130"/>
      <c r="F369" s="24"/>
      <c r="G369" s="24"/>
      <c r="H369" s="24"/>
    </row>
    <row r="370" spans="1:8" ht="12.75" customHeight="1" hidden="1">
      <c r="A370" s="116"/>
      <c r="B370" s="116"/>
      <c r="C370" s="85"/>
      <c r="D370" s="86"/>
      <c r="E370" s="139"/>
      <c r="F370" s="24"/>
      <c r="G370" s="24"/>
      <c r="H370" s="24"/>
    </row>
    <row r="371" spans="1:8" ht="12.75" customHeight="1" hidden="1">
      <c r="A371" s="117"/>
      <c r="B371" s="117"/>
      <c r="C371" s="92"/>
      <c r="D371" s="93"/>
      <c r="E371" s="130"/>
      <c r="F371" s="24"/>
      <c r="G371" s="24"/>
      <c r="H371" s="24"/>
    </row>
    <row r="372" spans="1:8" s="16" customFormat="1" ht="16.5" customHeight="1" hidden="1">
      <c r="A372" s="115"/>
      <c r="B372" s="115"/>
      <c r="C372" s="110"/>
      <c r="D372" s="111"/>
      <c r="E372" s="20"/>
      <c r="F372" s="20"/>
      <c r="G372" s="20"/>
      <c r="H372" s="20"/>
    </row>
    <row r="373" spans="1:8" ht="12.75" customHeight="1" hidden="1">
      <c r="A373" s="116"/>
      <c r="B373" s="116"/>
      <c r="C373" s="88"/>
      <c r="D373" s="140"/>
      <c r="E373" s="114"/>
      <c r="F373" s="24"/>
      <c r="G373" s="24"/>
      <c r="H373" s="24"/>
    </row>
    <row r="374" spans="1:8" ht="16.5" customHeight="1" hidden="1">
      <c r="A374" s="117"/>
      <c r="B374" s="117"/>
      <c r="C374" s="92"/>
      <c r="D374" s="93"/>
      <c r="E374" s="130"/>
      <c r="F374" s="24"/>
      <c r="G374" s="24"/>
      <c r="H374" s="24"/>
    </row>
    <row r="375" spans="1:8" ht="12.75" customHeight="1" hidden="1">
      <c r="A375" s="117"/>
      <c r="B375" s="117"/>
      <c r="C375" s="92"/>
      <c r="D375" s="93"/>
      <c r="E375" s="130"/>
      <c r="F375" s="24"/>
      <c r="G375" s="24"/>
      <c r="H375" s="24"/>
    </row>
    <row r="376" spans="1:8" ht="12.75" customHeight="1" hidden="1">
      <c r="A376" s="117"/>
      <c r="B376" s="117"/>
      <c r="C376" s="92"/>
      <c r="D376" s="93"/>
      <c r="E376" s="130"/>
      <c r="F376" s="24"/>
      <c r="G376" s="24"/>
      <c r="H376" s="24"/>
    </row>
    <row r="377" spans="1:8" ht="16.5" customHeight="1" hidden="1">
      <c r="A377" s="117"/>
      <c r="B377" s="117"/>
      <c r="C377" s="92"/>
      <c r="D377" s="131"/>
      <c r="E377" s="130"/>
      <c r="F377" s="24"/>
      <c r="G377" s="24"/>
      <c r="H377" s="24"/>
    </row>
    <row r="378" spans="1:8" ht="16.5" customHeight="1" hidden="1">
      <c r="A378" s="117"/>
      <c r="B378" s="117"/>
      <c r="C378" s="92"/>
      <c r="D378" s="131"/>
      <c r="E378" s="130"/>
      <c r="F378" s="24"/>
      <c r="G378" s="24"/>
      <c r="H378" s="24"/>
    </row>
    <row r="379" spans="1:8" ht="12.75" customHeight="1" hidden="1">
      <c r="A379" s="117"/>
      <c r="B379" s="117"/>
      <c r="C379" s="92"/>
      <c r="D379" s="131"/>
      <c r="E379" s="130"/>
      <c r="F379" s="24"/>
      <c r="G379" s="24"/>
      <c r="H379" s="24"/>
    </row>
    <row r="380" spans="1:8" ht="12.75" customHeight="1" hidden="1">
      <c r="A380" s="117"/>
      <c r="B380" s="117"/>
      <c r="C380" s="92"/>
      <c r="D380" s="131"/>
      <c r="E380" s="130"/>
      <c r="F380" s="24"/>
      <c r="G380" s="24"/>
      <c r="H380" s="24"/>
    </row>
    <row r="381" spans="1:8" ht="16.5" customHeight="1" hidden="1">
      <c r="A381" s="117"/>
      <c r="B381" s="117"/>
      <c r="C381" s="92"/>
      <c r="D381" s="131"/>
      <c r="E381" s="130"/>
      <c r="F381" s="24"/>
      <c r="G381" s="24"/>
      <c r="H381" s="24"/>
    </row>
    <row r="382" spans="1:8" ht="12.75" customHeight="1" hidden="1">
      <c r="A382" s="117"/>
      <c r="B382" s="117"/>
      <c r="C382" s="92"/>
      <c r="D382" s="131"/>
      <c r="E382" s="130"/>
      <c r="F382" s="24"/>
      <c r="G382" s="24"/>
      <c r="H382" s="24"/>
    </row>
    <row r="383" spans="1:8" ht="12.75" customHeight="1" hidden="1">
      <c r="A383" s="117"/>
      <c r="B383" s="117"/>
      <c r="C383" s="92"/>
      <c r="D383" s="131"/>
      <c r="E383" s="130"/>
      <c r="F383" s="24"/>
      <c r="G383" s="24"/>
      <c r="H383" s="24"/>
    </row>
    <row r="384" spans="1:8" ht="16.5" customHeight="1" hidden="1">
      <c r="A384" s="117"/>
      <c r="B384" s="117"/>
      <c r="C384" s="92"/>
      <c r="D384" s="93"/>
      <c r="E384" s="130"/>
      <c r="F384" s="24"/>
      <c r="G384" s="24"/>
      <c r="H384" s="24"/>
    </row>
    <row r="385" spans="1:8" ht="12.75" customHeight="1" hidden="1">
      <c r="A385" s="117"/>
      <c r="B385" s="117"/>
      <c r="C385" s="92"/>
      <c r="D385" s="93"/>
      <c r="E385" s="130"/>
      <c r="F385" s="24"/>
      <c r="G385" s="24"/>
      <c r="H385" s="24"/>
    </row>
    <row r="386" spans="1:8" ht="12.75" customHeight="1" hidden="1">
      <c r="A386" s="117"/>
      <c r="B386" s="117"/>
      <c r="C386" s="92"/>
      <c r="D386" s="93"/>
      <c r="E386" s="130"/>
      <c r="F386" s="24"/>
      <c r="G386" s="24"/>
      <c r="H386" s="24"/>
    </row>
    <row r="387" spans="1:8" ht="16.5" customHeight="1" hidden="1">
      <c r="A387" s="117"/>
      <c r="B387" s="117"/>
      <c r="C387" s="92"/>
      <c r="D387" s="131"/>
      <c r="E387" s="130"/>
      <c r="F387" s="24"/>
      <c r="G387" s="24"/>
      <c r="H387" s="24"/>
    </row>
    <row r="388" spans="1:8" ht="12.75" customHeight="1" hidden="1">
      <c r="A388" s="117"/>
      <c r="B388" s="117"/>
      <c r="C388" s="92"/>
      <c r="D388" s="131"/>
      <c r="E388" s="130"/>
      <c r="F388" s="24"/>
      <c r="G388" s="24"/>
      <c r="H388" s="24"/>
    </row>
    <row r="389" spans="1:8" ht="12.75" customHeight="1" hidden="1">
      <c r="A389" s="117"/>
      <c r="B389" s="117"/>
      <c r="C389" s="92"/>
      <c r="D389" s="131"/>
      <c r="E389" s="130"/>
      <c r="F389" s="24"/>
      <c r="G389" s="24"/>
      <c r="H389" s="24"/>
    </row>
    <row r="390" spans="1:8" ht="12.75" customHeight="1" hidden="1">
      <c r="A390" s="117"/>
      <c r="B390" s="117"/>
      <c r="C390" s="92"/>
      <c r="D390" s="131"/>
      <c r="E390" s="130"/>
      <c r="F390" s="24"/>
      <c r="G390" s="24"/>
      <c r="H390" s="24"/>
    </row>
    <row r="391" spans="1:8" ht="16.5" customHeight="1" hidden="1">
      <c r="A391" s="117"/>
      <c r="B391" s="117"/>
      <c r="C391" s="92"/>
      <c r="D391" s="131"/>
      <c r="E391" s="130"/>
      <c r="F391" s="24"/>
      <c r="G391" s="24"/>
      <c r="H391" s="24"/>
    </row>
    <row r="392" spans="1:8" ht="16.5" customHeight="1" hidden="1">
      <c r="A392" s="117"/>
      <c r="B392" s="117"/>
      <c r="C392" s="92"/>
      <c r="D392" s="93"/>
      <c r="E392" s="130"/>
      <c r="F392" s="24"/>
      <c r="G392" s="24"/>
      <c r="H392" s="24"/>
    </row>
    <row r="393" spans="1:8" ht="16.5" customHeight="1" hidden="1">
      <c r="A393" s="117"/>
      <c r="B393" s="117"/>
      <c r="C393" s="92"/>
      <c r="D393" s="131"/>
      <c r="E393" s="130"/>
      <c r="F393" s="24"/>
      <c r="G393" s="24"/>
      <c r="H393" s="24"/>
    </row>
    <row r="394" spans="1:8" ht="12.75" customHeight="1" hidden="1">
      <c r="A394" s="117"/>
      <c r="B394" s="117"/>
      <c r="C394" s="92"/>
      <c r="D394" s="131"/>
      <c r="E394" s="130"/>
      <c r="F394" s="24"/>
      <c r="G394" s="24"/>
      <c r="H394" s="24"/>
    </row>
    <row r="395" spans="1:8" ht="12.75" customHeight="1" hidden="1">
      <c r="A395" s="117"/>
      <c r="B395" s="117"/>
      <c r="C395" s="92"/>
      <c r="D395" s="131"/>
      <c r="E395" s="130"/>
      <c r="F395" s="24"/>
      <c r="G395" s="24"/>
      <c r="H395" s="24"/>
    </row>
    <row r="396" spans="1:8" ht="16.5" customHeight="1" hidden="1">
      <c r="A396" s="117"/>
      <c r="B396" s="117"/>
      <c r="C396" s="92"/>
      <c r="D396" s="131"/>
      <c r="E396" s="130"/>
      <c r="F396" s="24"/>
      <c r="G396" s="24"/>
      <c r="H396" s="24"/>
    </row>
    <row r="397" spans="1:8" ht="16.5" customHeight="1" hidden="1">
      <c r="A397" s="117"/>
      <c r="B397" s="117"/>
      <c r="C397" s="92"/>
      <c r="D397" s="93"/>
      <c r="E397" s="130"/>
      <c r="F397" s="24"/>
      <c r="G397" s="24"/>
      <c r="H397" s="24"/>
    </row>
    <row r="398" spans="1:8" ht="16.5" customHeight="1" hidden="1">
      <c r="A398" s="117"/>
      <c r="B398" s="117"/>
      <c r="C398" s="92"/>
      <c r="D398" s="131"/>
      <c r="E398" s="130"/>
      <c r="F398" s="24"/>
      <c r="G398" s="24"/>
      <c r="H398" s="24"/>
    </row>
    <row r="399" spans="1:8" ht="16.5" customHeight="1" hidden="1">
      <c r="A399" s="117"/>
      <c r="B399" s="117"/>
      <c r="C399" s="92"/>
      <c r="D399" s="131"/>
      <c r="E399" s="130"/>
      <c r="F399" s="24"/>
      <c r="G399" s="24"/>
      <c r="H399" s="24"/>
    </row>
    <row r="400" spans="1:8" ht="16.5" customHeight="1" hidden="1">
      <c r="A400" s="117"/>
      <c r="B400" s="117"/>
      <c r="C400" s="92"/>
      <c r="D400" s="93"/>
      <c r="E400" s="130"/>
      <c r="F400" s="24"/>
      <c r="G400" s="24"/>
      <c r="H400" s="24"/>
    </row>
    <row r="401" spans="1:8" ht="16.5" customHeight="1" hidden="1">
      <c r="A401" s="117"/>
      <c r="B401" s="117"/>
      <c r="C401" s="92"/>
      <c r="D401" s="93"/>
      <c r="E401" s="130"/>
      <c r="F401" s="24"/>
      <c r="G401" s="24"/>
      <c r="H401" s="24"/>
    </row>
    <row r="402" spans="1:8" ht="16.5" customHeight="1" hidden="1">
      <c r="A402" s="116"/>
      <c r="B402" s="116"/>
      <c r="C402" s="88"/>
      <c r="D402" s="93"/>
      <c r="E402" s="114"/>
      <c r="F402" s="24"/>
      <c r="G402" s="24"/>
      <c r="H402" s="24"/>
    </row>
    <row r="403" spans="1:8" ht="16.5" customHeight="1" hidden="1">
      <c r="A403" s="117"/>
      <c r="B403" s="117"/>
      <c r="C403" s="92"/>
      <c r="D403" s="93"/>
      <c r="E403" s="130"/>
      <c r="F403" s="24"/>
      <c r="G403" s="24"/>
      <c r="H403" s="24"/>
    </row>
    <row r="404" spans="1:8" s="16" customFormat="1" ht="16.5" customHeight="1" hidden="1">
      <c r="A404" s="115"/>
      <c r="B404" s="115"/>
      <c r="C404" s="110"/>
      <c r="D404" s="129"/>
      <c r="E404" s="20"/>
      <c r="F404" s="20"/>
      <c r="G404" s="20"/>
      <c r="H404" s="20"/>
    </row>
    <row r="405" spans="1:8" ht="16.5" customHeight="1" hidden="1">
      <c r="A405" s="117"/>
      <c r="B405" s="117"/>
      <c r="C405" s="92"/>
      <c r="D405" s="93"/>
      <c r="E405" s="130"/>
      <c r="F405" s="24"/>
      <c r="G405" s="24"/>
      <c r="H405" s="24"/>
    </row>
    <row r="406" spans="1:8" s="16" customFormat="1" ht="16.5" customHeight="1" hidden="1">
      <c r="A406" s="115"/>
      <c r="B406" s="115"/>
      <c r="C406" s="110"/>
      <c r="D406" s="111"/>
      <c r="E406" s="20"/>
      <c r="F406" s="20"/>
      <c r="G406" s="20"/>
      <c r="H406" s="20"/>
    </row>
    <row r="407" spans="1:8" ht="12.75" customHeight="1" hidden="1">
      <c r="A407" s="116"/>
      <c r="B407" s="116"/>
      <c r="C407" s="88"/>
      <c r="D407" s="97"/>
      <c r="E407" s="114"/>
      <c r="F407" s="24"/>
      <c r="G407" s="24"/>
      <c r="H407" s="24"/>
    </row>
    <row r="408" spans="1:8" ht="12.75" customHeight="1" hidden="1">
      <c r="A408" s="116"/>
      <c r="B408" s="116"/>
      <c r="C408" s="85"/>
      <c r="D408" s="141"/>
      <c r="E408" s="139"/>
      <c r="F408" s="24"/>
      <c r="G408" s="24"/>
      <c r="H408" s="24"/>
    </row>
    <row r="409" spans="1:8" ht="16.5" customHeight="1" hidden="1">
      <c r="A409" s="117"/>
      <c r="B409" s="117"/>
      <c r="C409" s="92"/>
      <c r="D409" s="93"/>
      <c r="E409" s="130"/>
      <c r="F409" s="24"/>
      <c r="G409" s="24"/>
      <c r="H409" s="24"/>
    </row>
    <row r="410" spans="1:8" ht="12.75" customHeight="1" hidden="1">
      <c r="A410" s="117"/>
      <c r="B410" s="117"/>
      <c r="C410" s="92"/>
      <c r="D410" s="93"/>
      <c r="E410" s="130"/>
      <c r="F410" s="24"/>
      <c r="G410" s="24"/>
      <c r="H410" s="24"/>
    </row>
    <row r="411" spans="1:8" ht="12.75" customHeight="1" hidden="1">
      <c r="A411" s="117"/>
      <c r="B411" s="117"/>
      <c r="C411" s="92"/>
      <c r="D411" s="93"/>
      <c r="E411" s="130"/>
      <c r="F411" s="24"/>
      <c r="G411" s="24"/>
      <c r="H411" s="24"/>
    </row>
    <row r="412" spans="1:8" ht="16.5" customHeight="1" hidden="1">
      <c r="A412" s="117"/>
      <c r="B412" s="117"/>
      <c r="C412" s="92"/>
      <c r="D412" s="131"/>
      <c r="E412" s="130"/>
      <c r="F412" s="24"/>
      <c r="G412" s="24"/>
      <c r="H412" s="24"/>
    </row>
    <row r="413" spans="1:8" ht="16.5" customHeight="1" hidden="1">
      <c r="A413" s="117"/>
      <c r="B413" s="117"/>
      <c r="C413" s="92"/>
      <c r="D413" s="131"/>
      <c r="E413" s="130"/>
      <c r="F413" s="24"/>
      <c r="G413" s="24"/>
      <c r="H413" s="24"/>
    </row>
    <row r="414" spans="1:8" ht="16.5" customHeight="1" hidden="1">
      <c r="A414" s="117"/>
      <c r="B414" s="117"/>
      <c r="C414" s="92"/>
      <c r="D414" s="93"/>
      <c r="E414" s="130"/>
      <c r="F414" s="24"/>
      <c r="G414" s="24"/>
      <c r="H414" s="24"/>
    </row>
    <row r="415" spans="1:8" ht="16.5" customHeight="1" hidden="1">
      <c r="A415" s="117"/>
      <c r="B415" s="117"/>
      <c r="C415" s="92"/>
      <c r="D415" s="131"/>
      <c r="E415" s="130"/>
      <c r="F415" s="24"/>
      <c r="G415" s="24"/>
      <c r="H415" s="24"/>
    </row>
    <row r="416" spans="1:8" ht="16.5" customHeight="1" hidden="1">
      <c r="A416" s="117"/>
      <c r="B416" s="117"/>
      <c r="C416" s="92"/>
      <c r="D416" s="93"/>
      <c r="E416" s="130"/>
      <c r="F416" s="24"/>
      <c r="G416" s="24"/>
      <c r="H416" s="24"/>
    </row>
    <row r="417" spans="1:8" ht="16.5" customHeight="1" hidden="1">
      <c r="A417" s="117"/>
      <c r="B417" s="117"/>
      <c r="C417" s="92"/>
      <c r="D417" s="131"/>
      <c r="E417" s="130"/>
      <c r="F417" s="24"/>
      <c r="G417" s="24"/>
      <c r="H417" s="24"/>
    </row>
    <row r="418" spans="1:8" ht="16.5" customHeight="1" hidden="1">
      <c r="A418" s="117"/>
      <c r="B418" s="117"/>
      <c r="C418" s="92"/>
      <c r="D418" s="93"/>
      <c r="E418" s="130"/>
      <c r="F418" s="24"/>
      <c r="G418" s="24"/>
      <c r="H418" s="24"/>
    </row>
    <row r="419" spans="1:8" ht="16.5" customHeight="1" hidden="1">
      <c r="A419" s="117"/>
      <c r="B419" s="117"/>
      <c r="C419" s="92"/>
      <c r="D419" s="93"/>
      <c r="E419" s="130"/>
      <c r="F419" s="24"/>
      <c r="G419" s="24"/>
      <c r="H419" s="24"/>
    </row>
    <row r="420" spans="1:8" ht="16.5" customHeight="1" hidden="1">
      <c r="A420" s="117"/>
      <c r="B420" s="117"/>
      <c r="C420" s="92"/>
      <c r="D420" s="93"/>
      <c r="E420" s="130"/>
      <c r="F420" s="24"/>
      <c r="G420" s="24"/>
      <c r="H420" s="24"/>
    </row>
    <row r="421" spans="1:8" s="16" customFormat="1" ht="16.5" customHeight="1" hidden="1">
      <c r="A421" s="118"/>
      <c r="B421" s="118"/>
      <c r="C421" s="107"/>
      <c r="D421" s="108"/>
      <c r="E421" s="15"/>
      <c r="F421" s="15"/>
      <c r="G421" s="15"/>
      <c r="H421" s="15"/>
    </row>
    <row r="422" spans="1:8" s="16" customFormat="1" ht="16.5" customHeight="1" hidden="1">
      <c r="A422" s="120"/>
      <c r="B422" s="120"/>
      <c r="C422" s="121"/>
      <c r="D422" s="122"/>
      <c r="E422" s="135"/>
      <c r="F422" s="135"/>
      <c r="G422" s="135"/>
      <c r="H422" s="135"/>
    </row>
    <row r="423" spans="1:8" ht="16.5" customHeight="1" hidden="1">
      <c r="A423" s="117"/>
      <c r="B423" s="117"/>
      <c r="C423" s="92"/>
      <c r="D423" s="93"/>
      <c r="E423" s="130"/>
      <c r="F423" s="130"/>
      <c r="G423" s="24"/>
      <c r="H423" s="24"/>
    </row>
    <row r="424" spans="1:8" ht="16.5" customHeight="1" hidden="1">
      <c r="A424" s="117"/>
      <c r="B424" s="117"/>
      <c r="C424" s="92"/>
      <c r="D424" s="93"/>
      <c r="E424" s="130"/>
      <c r="F424" s="24"/>
      <c r="G424" s="24"/>
      <c r="H424" s="24"/>
    </row>
    <row r="425" spans="1:8" ht="16.5" customHeight="1" hidden="1">
      <c r="A425" s="117"/>
      <c r="B425" s="117"/>
      <c r="C425" s="92"/>
      <c r="D425" s="131"/>
      <c r="E425" s="130"/>
      <c r="F425" s="24"/>
      <c r="G425" s="24"/>
      <c r="H425" s="24"/>
    </row>
    <row r="426" spans="1:8" ht="16.5" customHeight="1" hidden="1">
      <c r="A426" s="117"/>
      <c r="B426" s="117"/>
      <c r="C426" s="92"/>
      <c r="D426" s="131"/>
      <c r="E426" s="130"/>
      <c r="F426" s="24"/>
      <c r="G426" s="24"/>
      <c r="H426" s="24"/>
    </row>
    <row r="427" spans="1:8" ht="16.5" customHeight="1" hidden="1">
      <c r="A427" s="117"/>
      <c r="B427" s="117"/>
      <c r="C427" s="92"/>
      <c r="D427" s="131"/>
      <c r="E427" s="130"/>
      <c r="F427" s="24"/>
      <c r="G427" s="24"/>
      <c r="H427" s="24"/>
    </row>
    <row r="428" spans="1:8" ht="16.5" customHeight="1" hidden="1">
      <c r="A428" s="117"/>
      <c r="B428" s="117"/>
      <c r="C428" s="92"/>
      <c r="D428" s="131"/>
      <c r="E428" s="130"/>
      <c r="F428" s="24"/>
      <c r="G428" s="24"/>
      <c r="H428" s="24"/>
    </row>
    <row r="429" spans="1:8" ht="16.5" customHeight="1" hidden="1">
      <c r="A429" s="117"/>
      <c r="B429" s="117"/>
      <c r="C429" s="92"/>
      <c r="D429" s="93"/>
      <c r="E429" s="130"/>
      <c r="F429" s="24"/>
      <c r="G429" s="24"/>
      <c r="H429" s="24"/>
    </row>
    <row r="430" spans="1:8" ht="16.5" customHeight="1" hidden="1">
      <c r="A430" s="117"/>
      <c r="B430" s="117"/>
      <c r="C430" s="92"/>
      <c r="D430" s="93"/>
      <c r="E430" s="130"/>
      <c r="F430" s="24"/>
      <c r="G430" s="24"/>
      <c r="H430" s="24"/>
    </row>
    <row r="431" spans="1:8" ht="16.5" customHeight="1" hidden="1">
      <c r="A431" s="117"/>
      <c r="B431" s="117"/>
      <c r="C431" s="92"/>
      <c r="D431" s="131"/>
      <c r="E431" s="130"/>
      <c r="F431" s="24"/>
      <c r="G431" s="24"/>
      <c r="H431" s="24"/>
    </row>
    <row r="432" spans="1:8" ht="16.5" customHeight="1" hidden="1">
      <c r="A432" s="117"/>
      <c r="B432" s="117"/>
      <c r="C432" s="92"/>
      <c r="D432" s="131"/>
      <c r="E432" s="130"/>
      <c r="F432" s="24"/>
      <c r="G432" s="24"/>
      <c r="H432" s="24"/>
    </row>
    <row r="433" spans="1:8" ht="16.5" customHeight="1" hidden="1">
      <c r="A433" s="117"/>
      <c r="B433" s="117"/>
      <c r="C433" s="92"/>
      <c r="D433" s="131"/>
      <c r="E433" s="130"/>
      <c r="F433" s="24"/>
      <c r="G433" s="24"/>
      <c r="H433" s="24"/>
    </row>
    <row r="434" spans="1:8" ht="16.5" customHeight="1" hidden="1">
      <c r="A434" s="117"/>
      <c r="B434" s="117"/>
      <c r="C434" s="92"/>
      <c r="D434" s="131"/>
      <c r="E434" s="130"/>
      <c r="F434" s="24"/>
      <c r="G434" s="24"/>
      <c r="H434" s="24"/>
    </row>
    <row r="435" spans="1:8" ht="12.75" customHeight="1" hidden="1">
      <c r="A435" s="117"/>
      <c r="B435" s="117"/>
      <c r="C435" s="92"/>
      <c r="D435" s="93"/>
      <c r="E435" s="130"/>
      <c r="F435" s="24"/>
      <c r="G435" s="24"/>
      <c r="H435" s="24"/>
    </row>
    <row r="436" spans="1:8" ht="12.75" customHeight="1" hidden="1">
      <c r="A436" s="117"/>
      <c r="B436" s="117"/>
      <c r="C436" s="92"/>
      <c r="D436" s="93"/>
      <c r="E436" s="130"/>
      <c r="F436" s="24"/>
      <c r="G436" s="24"/>
      <c r="H436" s="24"/>
    </row>
    <row r="437" spans="1:8" ht="16.5" customHeight="1" hidden="1">
      <c r="A437" s="117"/>
      <c r="B437" s="117"/>
      <c r="C437" s="92"/>
      <c r="D437" s="93"/>
      <c r="E437" s="130"/>
      <c r="F437" s="24"/>
      <c r="G437" s="24"/>
      <c r="H437" s="24"/>
    </row>
    <row r="438" spans="1:8" ht="16.5" customHeight="1" hidden="1">
      <c r="A438" s="117"/>
      <c r="B438" s="117"/>
      <c r="C438" s="92"/>
      <c r="D438" s="93"/>
      <c r="E438" s="130"/>
      <c r="F438" s="24"/>
      <c r="G438" s="24"/>
      <c r="H438" s="24"/>
    </row>
    <row r="439" spans="1:8" ht="12.75" customHeight="1" hidden="1">
      <c r="A439" s="117"/>
      <c r="B439" s="117"/>
      <c r="C439" s="92"/>
      <c r="D439" s="93"/>
      <c r="E439" s="130"/>
      <c r="F439" s="24"/>
      <c r="G439" s="24"/>
      <c r="H439" s="24"/>
    </row>
    <row r="440" spans="1:8" s="16" customFormat="1" ht="16.5" customHeight="1" hidden="1">
      <c r="A440" s="118"/>
      <c r="B440" s="118"/>
      <c r="C440" s="107"/>
      <c r="D440" s="108"/>
      <c r="E440" s="15"/>
      <c r="F440" s="15"/>
      <c r="G440" s="15"/>
      <c r="H440" s="15"/>
    </row>
    <row r="441" spans="1:8" s="16" customFormat="1" ht="16.5" customHeight="1" hidden="1">
      <c r="A441" s="115"/>
      <c r="B441" s="115"/>
      <c r="C441" s="110"/>
      <c r="D441" s="111"/>
      <c r="E441" s="20"/>
      <c r="F441" s="20"/>
      <c r="G441" s="20"/>
      <c r="H441" s="20"/>
    </row>
    <row r="442" spans="1:8" ht="16.5" customHeight="1" hidden="1">
      <c r="A442" s="117"/>
      <c r="B442" s="117"/>
      <c r="C442" s="92"/>
      <c r="D442" s="93"/>
      <c r="E442" s="130"/>
      <c r="F442" s="24"/>
      <c r="G442" s="24"/>
      <c r="H442" s="20"/>
    </row>
    <row r="443" spans="1:8" ht="16.5" customHeight="1" hidden="1">
      <c r="A443" s="117"/>
      <c r="B443" s="117"/>
      <c r="C443" s="92"/>
      <c r="D443" s="93"/>
      <c r="E443" s="130"/>
      <c r="F443" s="24"/>
      <c r="G443" s="24"/>
      <c r="H443" s="20"/>
    </row>
    <row r="444" spans="1:8" ht="16.5" customHeight="1" hidden="1">
      <c r="A444" s="117"/>
      <c r="B444" s="117"/>
      <c r="C444" s="92"/>
      <c r="D444" s="93"/>
      <c r="E444" s="130"/>
      <c r="F444" s="24"/>
      <c r="G444" s="24"/>
      <c r="H444" s="20"/>
    </row>
    <row r="445" spans="1:8" ht="16.5" customHeight="1" hidden="1">
      <c r="A445" s="117"/>
      <c r="B445" s="117"/>
      <c r="C445" s="92"/>
      <c r="D445" s="93"/>
      <c r="E445" s="130"/>
      <c r="F445" s="24"/>
      <c r="G445" s="24"/>
      <c r="H445" s="20"/>
    </row>
    <row r="446" spans="1:8" ht="16.5" customHeight="1" hidden="1">
      <c r="A446" s="117"/>
      <c r="B446" s="117"/>
      <c r="C446" s="92"/>
      <c r="D446" s="93"/>
      <c r="E446" s="130"/>
      <c r="F446" s="24"/>
      <c r="G446" s="24"/>
      <c r="H446" s="20"/>
    </row>
    <row r="447" spans="1:8" ht="16.5" customHeight="1" hidden="1">
      <c r="A447" s="117"/>
      <c r="B447" s="117"/>
      <c r="C447" s="92"/>
      <c r="D447" s="93"/>
      <c r="E447" s="130"/>
      <c r="F447" s="24"/>
      <c r="G447" s="24"/>
      <c r="H447" s="20"/>
    </row>
    <row r="448" spans="1:8" ht="16.5" customHeight="1" hidden="1">
      <c r="A448" s="117"/>
      <c r="B448" s="117"/>
      <c r="C448" s="92"/>
      <c r="D448" s="93"/>
      <c r="E448" s="130"/>
      <c r="F448" s="24"/>
      <c r="G448" s="24"/>
      <c r="H448" s="20"/>
    </row>
    <row r="449" spans="1:8" ht="12.75" customHeight="1" hidden="1">
      <c r="A449" s="117"/>
      <c r="B449" s="117"/>
      <c r="C449" s="92"/>
      <c r="D449" s="93"/>
      <c r="E449" s="130"/>
      <c r="F449" s="24"/>
      <c r="G449" s="24"/>
      <c r="H449" s="20"/>
    </row>
    <row r="450" spans="1:8" ht="16.5" customHeight="1" hidden="1">
      <c r="A450" s="117"/>
      <c r="B450" s="117"/>
      <c r="C450" s="92"/>
      <c r="D450" s="93"/>
      <c r="E450" s="130"/>
      <c r="F450" s="24"/>
      <c r="G450" s="24"/>
      <c r="H450" s="20"/>
    </row>
    <row r="451" spans="1:8" ht="16.5" customHeight="1" hidden="1">
      <c r="A451" s="117"/>
      <c r="B451" s="117"/>
      <c r="C451" s="92"/>
      <c r="D451" s="93"/>
      <c r="E451" s="130"/>
      <c r="F451" s="24"/>
      <c r="G451" s="24"/>
      <c r="H451" s="20"/>
    </row>
    <row r="452" spans="1:8" ht="16.5" customHeight="1" hidden="1">
      <c r="A452" s="117"/>
      <c r="B452" s="117"/>
      <c r="C452" s="92"/>
      <c r="D452" s="93"/>
      <c r="E452" s="130"/>
      <c r="F452" s="24"/>
      <c r="G452" s="24"/>
      <c r="H452" s="20"/>
    </row>
    <row r="453" spans="1:8" ht="16.5" customHeight="1" hidden="1">
      <c r="A453" s="117"/>
      <c r="B453" s="117"/>
      <c r="C453" s="92"/>
      <c r="D453" s="93"/>
      <c r="E453" s="130"/>
      <c r="F453" s="24"/>
      <c r="G453" s="24"/>
      <c r="H453" s="20"/>
    </row>
    <row r="454" spans="1:8" ht="16.5" customHeight="1" hidden="1">
      <c r="A454" s="117"/>
      <c r="B454" s="117"/>
      <c r="C454" s="92"/>
      <c r="D454" s="93"/>
      <c r="E454" s="130"/>
      <c r="F454" s="24"/>
      <c r="G454" s="24"/>
      <c r="H454" s="20"/>
    </row>
    <row r="455" spans="1:8" ht="12.75" customHeight="1" hidden="1">
      <c r="A455" s="117"/>
      <c r="B455" s="115"/>
      <c r="C455" s="110"/>
      <c r="D455" s="129"/>
      <c r="E455" s="20"/>
      <c r="F455" s="24"/>
      <c r="G455" s="24"/>
      <c r="H455" s="24"/>
    </row>
    <row r="456" spans="1:8" ht="12.75" customHeight="1" hidden="1">
      <c r="A456" s="117"/>
      <c r="B456" s="117"/>
      <c r="C456" s="92"/>
      <c r="D456" s="93"/>
      <c r="E456" s="130"/>
      <c r="F456" s="24"/>
      <c r="G456" s="24"/>
      <c r="H456" s="24"/>
    </row>
    <row r="457" spans="1:8" ht="12.75" customHeight="1" hidden="1">
      <c r="A457" s="117"/>
      <c r="B457" s="117"/>
      <c r="C457" s="92"/>
      <c r="D457" s="93"/>
      <c r="E457" s="130"/>
      <c r="F457" s="24"/>
      <c r="G457" s="24"/>
      <c r="H457" s="24"/>
    </row>
    <row r="458" spans="1:8" ht="12.75" customHeight="1" hidden="1">
      <c r="A458" s="117"/>
      <c r="B458" s="117"/>
      <c r="C458" s="92"/>
      <c r="D458" s="93"/>
      <c r="E458" s="130"/>
      <c r="F458" s="24"/>
      <c r="G458" s="24"/>
      <c r="H458" s="24"/>
    </row>
    <row r="459" spans="1:8" ht="12.75" customHeight="1" hidden="1">
      <c r="A459" s="117"/>
      <c r="B459" s="117"/>
      <c r="C459" s="92"/>
      <c r="D459" s="93"/>
      <c r="E459" s="130"/>
      <c r="F459" s="24"/>
      <c r="G459" s="24"/>
      <c r="H459" s="24"/>
    </row>
    <row r="460" spans="1:8" ht="12.75" customHeight="1" hidden="1">
      <c r="A460" s="117"/>
      <c r="B460" s="117"/>
      <c r="C460" s="92"/>
      <c r="D460" s="93"/>
      <c r="E460" s="130"/>
      <c r="F460" s="24"/>
      <c r="G460" s="24"/>
      <c r="H460" s="24"/>
    </row>
    <row r="461" spans="1:8" ht="12.75" customHeight="1" hidden="1">
      <c r="A461" s="117"/>
      <c r="B461" s="117"/>
      <c r="C461" s="92"/>
      <c r="D461" s="93"/>
      <c r="E461" s="130"/>
      <c r="F461" s="24"/>
      <c r="G461" s="24"/>
      <c r="H461" s="24"/>
    </row>
    <row r="462" spans="1:8" ht="12.75" customHeight="1" hidden="1">
      <c r="A462" s="117"/>
      <c r="B462" s="117"/>
      <c r="C462" s="92"/>
      <c r="D462" s="93"/>
      <c r="E462" s="130"/>
      <c r="F462" s="24"/>
      <c r="G462" s="24"/>
      <c r="H462" s="24"/>
    </row>
    <row r="463" spans="1:8" ht="12.75" customHeight="1" hidden="1">
      <c r="A463" s="117"/>
      <c r="B463" s="117"/>
      <c r="C463" s="92"/>
      <c r="D463" s="93"/>
      <c r="E463" s="130"/>
      <c r="F463" s="24"/>
      <c r="G463" s="24"/>
      <c r="H463" s="24"/>
    </row>
    <row r="464" spans="1:8" ht="12.75" customHeight="1" hidden="1">
      <c r="A464" s="117"/>
      <c r="B464" s="117"/>
      <c r="C464" s="92"/>
      <c r="D464" s="93"/>
      <c r="E464" s="130"/>
      <c r="F464" s="24"/>
      <c r="G464" s="24"/>
      <c r="H464" s="24"/>
    </row>
    <row r="465" spans="1:8" ht="12.75" customHeight="1" hidden="1">
      <c r="A465" s="117"/>
      <c r="B465" s="117"/>
      <c r="C465" s="92"/>
      <c r="D465" s="93"/>
      <c r="E465" s="130"/>
      <c r="F465" s="24"/>
      <c r="G465" s="24"/>
      <c r="H465" s="24"/>
    </row>
    <row r="466" spans="1:8" ht="12.75" customHeight="1" hidden="1">
      <c r="A466" s="117"/>
      <c r="B466" s="117"/>
      <c r="C466" s="92"/>
      <c r="D466" s="93"/>
      <c r="E466" s="130"/>
      <c r="F466" s="24"/>
      <c r="G466" s="24"/>
      <c r="H466" s="24"/>
    </row>
    <row r="467" spans="1:8" s="16" customFormat="1" ht="16.5" customHeight="1" hidden="1">
      <c r="A467" s="115"/>
      <c r="B467" s="115"/>
      <c r="C467" s="110"/>
      <c r="D467" s="111"/>
      <c r="E467" s="20"/>
      <c r="F467" s="20"/>
      <c r="G467" s="20"/>
      <c r="H467" s="20"/>
    </row>
    <row r="468" spans="1:8" ht="16.5" customHeight="1" hidden="1">
      <c r="A468" s="117"/>
      <c r="B468" s="117"/>
      <c r="C468" s="92"/>
      <c r="D468" s="93"/>
      <c r="E468" s="130"/>
      <c r="F468" s="24"/>
      <c r="G468" s="24"/>
      <c r="H468" s="24"/>
    </row>
    <row r="469" spans="1:8" ht="16.5" customHeight="1" hidden="1">
      <c r="A469" s="117"/>
      <c r="B469" s="117"/>
      <c r="C469" s="92"/>
      <c r="D469" s="93"/>
      <c r="E469" s="130"/>
      <c r="F469" s="24"/>
      <c r="G469" s="24"/>
      <c r="H469" s="24"/>
    </row>
    <row r="470" spans="1:8" ht="12.75" customHeight="1" hidden="1">
      <c r="A470" s="117"/>
      <c r="B470" s="117"/>
      <c r="C470" s="92"/>
      <c r="D470" s="93"/>
      <c r="E470" s="130"/>
      <c r="F470" s="24"/>
      <c r="G470" s="24"/>
      <c r="H470" s="24"/>
    </row>
    <row r="471" spans="1:8" ht="16.5" customHeight="1" hidden="1">
      <c r="A471" s="117"/>
      <c r="B471" s="117"/>
      <c r="C471" s="92"/>
      <c r="D471" s="93"/>
      <c r="E471" s="130"/>
      <c r="F471" s="24"/>
      <c r="G471" s="24"/>
      <c r="H471" s="24"/>
    </row>
    <row r="472" spans="1:8" ht="16.5" customHeight="1" hidden="1">
      <c r="A472" s="117"/>
      <c r="B472" s="117"/>
      <c r="C472" s="92"/>
      <c r="D472" s="93"/>
      <c r="E472" s="130"/>
      <c r="F472" s="24"/>
      <c r="G472" s="24"/>
      <c r="H472" s="24"/>
    </row>
    <row r="473" spans="1:8" ht="16.5" customHeight="1" hidden="1">
      <c r="A473" s="117"/>
      <c r="B473" s="117"/>
      <c r="C473" s="92"/>
      <c r="D473" s="93"/>
      <c r="E473" s="130"/>
      <c r="F473" s="24"/>
      <c r="G473" s="24"/>
      <c r="H473" s="24"/>
    </row>
    <row r="474" spans="1:8" ht="16.5" customHeight="1" hidden="1">
      <c r="A474" s="117"/>
      <c r="B474" s="117"/>
      <c r="C474" s="92"/>
      <c r="D474" s="93"/>
      <c r="E474" s="130"/>
      <c r="F474" s="24"/>
      <c r="G474" s="24"/>
      <c r="H474" s="24"/>
    </row>
    <row r="475" spans="1:8" ht="16.5" customHeight="1" hidden="1">
      <c r="A475" s="117"/>
      <c r="B475" s="117"/>
      <c r="C475" s="92"/>
      <c r="D475" s="93"/>
      <c r="E475" s="130"/>
      <c r="F475" s="24"/>
      <c r="G475" s="24"/>
      <c r="H475" s="24"/>
    </row>
    <row r="476" spans="1:8" ht="16.5" customHeight="1" hidden="1">
      <c r="A476" s="117"/>
      <c r="B476" s="117"/>
      <c r="C476" s="92"/>
      <c r="D476" s="93"/>
      <c r="E476" s="130"/>
      <c r="F476" s="24"/>
      <c r="G476" s="24"/>
      <c r="H476" s="24"/>
    </row>
    <row r="477" spans="1:8" ht="16.5" customHeight="1" hidden="1">
      <c r="A477" s="117"/>
      <c r="B477" s="117"/>
      <c r="C477" s="92"/>
      <c r="D477" s="93"/>
      <c r="E477" s="130"/>
      <c r="F477" s="24"/>
      <c r="G477" s="24"/>
      <c r="H477" s="24"/>
    </row>
    <row r="478" spans="1:8" s="16" customFormat="1" ht="16.5" customHeight="1" hidden="1">
      <c r="A478" s="115"/>
      <c r="B478" s="115"/>
      <c r="C478" s="110"/>
      <c r="D478" s="111"/>
      <c r="E478" s="20"/>
      <c r="F478" s="20"/>
      <c r="G478" s="20"/>
      <c r="H478" s="20"/>
    </row>
    <row r="479" spans="1:8" ht="16.5" customHeight="1" hidden="1">
      <c r="A479" s="117"/>
      <c r="B479" s="117"/>
      <c r="C479" s="92"/>
      <c r="D479" s="93"/>
      <c r="E479" s="130"/>
      <c r="F479" s="24"/>
      <c r="G479" s="24"/>
      <c r="H479" s="24"/>
    </row>
    <row r="480" spans="1:8" s="16" customFormat="1" ht="16.5" customHeight="1" hidden="1">
      <c r="A480" s="118"/>
      <c r="B480" s="118"/>
      <c r="C480" s="107"/>
      <c r="D480" s="108"/>
      <c r="E480" s="15"/>
      <c r="F480" s="15"/>
      <c r="G480" s="15"/>
      <c r="H480" s="15"/>
    </row>
    <row r="481" spans="1:8" s="16" customFormat="1" ht="12.75" customHeight="1" hidden="1">
      <c r="A481" s="115"/>
      <c r="B481" s="115"/>
      <c r="C481" s="110"/>
      <c r="D481" s="111"/>
      <c r="E481" s="20"/>
      <c r="F481" s="20"/>
      <c r="G481" s="20"/>
      <c r="H481" s="20"/>
    </row>
    <row r="482" spans="1:8" s="16" customFormat="1" ht="12.75" customHeight="1" hidden="1">
      <c r="A482" s="115"/>
      <c r="B482" s="115"/>
      <c r="C482" s="110"/>
      <c r="D482" s="129"/>
      <c r="E482" s="20"/>
      <c r="F482" s="20"/>
      <c r="G482" s="20"/>
      <c r="H482" s="20"/>
    </row>
    <row r="483" spans="1:8" s="16" customFormat="1" ht="12.75" customHeight="1" hidden="1">
      <c r="A483" s="115"/>
      <c r="B483" s="115"/>
      <c r="C483" s="110"/>
      <c r="D483" s="129"/>
      <c r="E483" s="20"/>
      <c r="F483" s="20"/>
      <c r="G483" s="20"/>
      <c r="H483" s="20"/>
    </row>
    <row r="484" spans="1:8" s="16" customFormat="1" ht="12.75" customHeight="1" hidden="1">
      <c r="A484" s="115"/>
      <c r="B484" s="115"/>
      <c r="C484" s="110"/>
      <c r="D484" s="129"/>
      <c r="E484" s="20"/>
      <c r="F484" s="20"/>
      <c r="G484" s="20"/>
      <c r="H484" s="20"/>
    </row>
    <row r="485" spans="1:8" s="16" customFormat="1" ht="16.5" customHeight="1" hidden="1">
      <c r="A485" s="115"/>
      <c r="B485" s="115"/>
      <c r="C485" s="110"/>
      <c r="D485" s="111"/>
      <c r="E485" s="20"/>
      <c r="F485" s="20"/>
      <c r="G485" s="20"/>
      <c r="H485" s="20"/>
    </row>
    <row r="486" spans="1:8" ht="16.5" customHeight="1" hidden="1">
      <c r="A486" s="117"/>
      <c r="B486" s="117"/>
      <c r="C486" s="92"/>
      <c r="D486" s="93"/>
      <c r="E486" s="130"/>
      <c r="F486" s="24"/>
      <c r="G486" s="24"/>
      <c r="H486" s="24"/>
    </row>
    <row r="487" spans="1:8" s="16" customFormat="1" ht="16.5" customHeight="1" hidden="1">
      <c r="A487" s="115"/>
      <c r="B487" s="115"/>
      <c r="C487" s="110"/>
      <c r="D487" s="111"/>
      <c r="E487" s="20"/>
      <c r="F487" s="20"/>
      <c r="G487" s="20"/>
      <c r="H487" s="20"/>
    </row>
    <row r="488" spans="1:8" ht="16.5" customHeight="1" hidden="1">
      <c r="A488" s="117"/>
      <c r="B488" s="117"/>
      <c r="C488" s="92"/>
      <c r="D488" s="93"/>
      <c r="E488" s="130"/>
      <c r="F488" s="24"/>
      <c r="G488" s="24"/>
      <c r="H488" s="24"/>
    </row>
    <row r="489" spans="1:8" ht="16.5" customHeight="1" hidden="1">
      <c r="A489" s="117"/>
      <c r="B489" s="117"/>
      <c r="C489" s="92"/>
      <c r="D489" s="93"/>
      <c r="E489" s="130"/>
      <c r="F489" s="24"/>
      <c r="G489" s="24"/>
      <c r="H489" s="24"/>
    </row>
    <row r="490" spans="1:8" s="16" customFormat="1" ht="16.5" customHeight="1" hidden="1">
      <c r="A490" s="115"/>
      <c r="B490" s="115"/>
      <c r="C490" s="110"/>
      <c r="D490" s="111"/>
      <c r="E490" s="20"/>
      <c r="F490" s="20"/>
      <c r="G490" s="20"/>
      <c r="H490" s="20"/>
    </row>
    <row r="491" spans="1:8" ht="16.5" customHeight="1" hidden="1">
      <c r="A491" s="117"/>
      <c r="B491" s="117"/>
      <c r="C491" s="92"/>
      <c r="D491" s="93"/>
      <c r="E491" s="130"/>
      <c r="F491" s="24"/>
      <c r="G491" s="24"/>
      <c r="H491" s="24"/>
    </row>
    <row r="492" spans="1:8" ht="16.5" customHeight="1" hidden="1">
      <c r="A492" s="117"/>
      <c r="B492" s="117"/>
      <c r="C492" s="92"/>
      <c r="D492" s="93"/>
      <c r="E492" s="130"/>
      <c r="F492" s="24"/>
      <c r="G492" s="24"/>
      <c r="H492" s="24"/>
    </row>
    <row r="493" spans="1:8" s="16" customFormat="1" ht="16.5" customHeight="1" hidden="1">
      <c r="A493" s="115"/>
      <c r="B493" s="115"/>
      <c r="C493" s="110"/>
      <c r="D493" s="111"/>
      <c r="E493" s="20"/>
      <c r="F493" s="20"/>
      <c r="G493" s="20"/>
      <c r="H493" s="20"/>
    </row>
    <row r="494" spans="1:8" ht="16.5" customHeight="1" hidden="1">
      <c r="A494" s="117"/>
      <c r="B494" s="117"/>
      <c r="C494" s="92"/>
      <c r="D494" s="93"/>
      <c r="E494" s="130"/>
      <c r="F494" s="24"/>
      <c r="G494" s="24"/>
      <c r="H494" s="24"/>
    </row>
    <row r="495" spans="1:8" s="16" customFormat="1" ht="16.5" customHeight="1" hidden="1">
      <c r="A495" s="115"/>
      <c r="B495" s="115"/>
      <c r="C495" s="110"/>
      <c r="D495" s="111"/>
      <c r="E495" s="20"/>
      <c r="F495" s="20"/>
      <c r="G495" s="20"/>
      <c r="H495" s="20"/>
    </row>
    <row r="496" spans="1:8" ht="16.5" customHeight="1" hidden="1">
      <c r="A496" s="117"/>
      <c r="B496" s="117"/>
      <c r="C496" s="92"/>
      <c r="D496" s="93"/>
      <c r="E496" s="130"/>
      <c r="F496" s="24"/>
      <c r="G496" s="24"/>
      <c r="H496" s="24"/>
    </row>
    <row r="497" spans="1:8" ht="16.5" customHeight="1" hidden="1">
      <c r="A497" s="117"/>
      <c r="B497" s="117"/>
      <c r="C497" s="92"/>
      <c r="D497" s="93"/>
      <c r="E497" s="130"/>
      <c r="F497" s="24"/>
      <c r="G497" s="24"/>
      <c r="H497" s="24"/>
    </row>
    <row r="498" spans="1:8" ht="16.5" customHeight="1" hidden="1">
      <c r="A498" s="117"/>
      <c r="B498" s="117"/>
      <c r="C498" s="92"/>
      <c r="D498" s="93"/>
      <c r="E498" s="130"/>
      <c r="F498" s="24"/>
      <c r="G498" s="24"/>
      <c r="H498" s="24"/>
    </row>
    <row r="499" spans="1:8" ht="16.5" customHeight="1" hidden="1">
      <c r="A499" s="117"/>
      <c r="B499" s="117"/>
      <c r="C499" s="92"/>
      <c r="D499" s="93"/>
      <c r="E499" s="130"/>
      <c r="F499" s="24"/>
      <c r="G499" s="24"/>
      <c r="H499" s="24"/>
    </row>
    <row r="500" spans="1:8" s="16" customFormat="1" ht="33.75" customHeight="1" hidden="1">
      <c r="A500" s="115"/>
      <c r="B500" s="115"/>
      <c r="C500" s="110"/>
      <c r="D500" s="111"/>
      <c r="E500" s="20"/>
      <c r="F500" s="20"/>
      <c r="G500" s="20"/>
      <c r="H500" s="20"/>
    </row>
    <row r="501" spans="1:8" ht="16.5" customHeight="1" hidden="1">
      <c r="A501" s="117"/>
      <c r="B501" s="117"/>
      <c r="C501" s="92"/>
      <c r="D501" s="93"/>
      <c r="E501" s="130"/>
      <c r="F501" s="24"/>
      <c r="G501" s="24"/>
      <c r="H501" s="24"/>
    </row>
    <row r="502" spans="1:8" s="16" customFormat="1" ht="16.5" customHeight="1" hidden="1">
      <c r="A502" s="115"/>
      <c r="B502" s="115"/>
      <c r="C502" s="110"/>
      <c r="D502" s="111"/>
      <c r="E502" s="20"/>
      <c r="F502" s="20"/>
      <c r="G502" s="20"/>
      <c r="H502" s="20"/>
    </row>
    <row r="503" spans="1:8" ht="16.5" customHeight="1" hidden="1">
      <c r="A503" s="117"/>
      <c r="B503" s="117"/>
      <c r="C503" s="92"/>
      <c r="D503" s="93"/>
      <c r="E503" s="130"/>
      <c r="F503" s="24"/>
      <c r="G503" s="24"/>
      <c r="H503" s="24"/>
    </row>
    <row r="504" spans="1:8" s="16" customFormat="1" ht="16.5" customHeight="1">
      <c r="A504" s="118">
        <v>921</v>
      </c>
      <c r="B504" s="118"/>
      <c r="C504" s="107"/>
      <c r="D504" s="108" t="s">
        <v>22</v>
      </c>
      <c r="E504" s="15">
        <f>E505+E513+E519+E515</f>
        <v>454394</v>
      </c>
      <c r="F504" s="15">
        <f>F505+F513+F519+F515</f>
        <v>0</v>
      </c>
      <c r="G504" s="15">
        <f>G505+G513+G519+G515</f>
        <v>0</v>
      </c>
      <c r="H504" s="15">
        <f>H505+H513+H519+H515</f>
        <v>454394</v>
      </c>
    </row>
    <row r="505" spans="1:8" s="16" customFormat="1" ht="16.5" customHeight="1">
      <c r="A505" s="115"/>
      <c r="B505" s="115">
        <v>92109</v>
      </c>
      <c r="C505" s="110"/>
      <c r="D505" s="129" t="s">
        <v>23</v>
      </c>
      <c r="E505" s="20">
        <f>E506+E509+E511+E510+E512</f>
        <v>153905</v>
      </c>
      <c r="F505" s="20">
        <f>F506+F509+F511+F510+F512</f>
        <v>0</v>
      </c>
      <c r="G505" s="20">
        <f>G506+G509+G511+G510+G512</f>
        <v>0</v>
      </c>
      <c r="H505" s="20">
        <f>H506+H509+H511+H510+H512</f>
        <v>153905</v>
      </c>
    </row>
    <row r="506" spans="1:8" ht="16.5" customHeight="1">
      <c r="A506" s="117"/>
      <c r="B506" s="117"/>
      <c r="C506" s="92">
        <v>2480</v>
      </c>
      <c r="D506" s="93" t="s">
        <v>24</v>
      </c>
      <c r="E506" s="130">
        <v>153905</v>
      </c>
      <c r="F506" s="24"/>
      <c r="G506" s="24"/>
      <c r="H506" s="24">
        <f>E506+F506-G506</f>
        <v>153905</v>
      </c>
    </row>
    <row r="507" spans="1:8" ht="12.75" customHeight="1" hidden="1">
      <c r="A507" s="117"/>
      <c r="B507" s="117"/>
      <c r="C507" s="92"/>
      <c r="D507" s="93"/>
      <c r="E507" s="130"/>
      <c r="F507" s="24"/>
      <c r="G507" s="24"/>
      <c r="H507" s="24"/>
    </row>
    <row r="508" spans="1:8" ht="12.75" customHeight="1" hidden="1">
      <c r="A508" s="117"/>
      <c r="B508" s="117"/>
      <c r="C508" s="92"/>
      <c r="D508" s="93"/>
      <c r="E508" s="130"/>
      <c r="F508" s="24"/>
      <c r="G508" s="24"/>
      <c r="H508" s="24"/>
    </row>
    <row r="509" spans="1:8" ht="12.75" customHeight="1" hidden="1">
      <c r="A509" s="117"/>
      <c r="B509" s="117"/>
      <c r="C509" s="92"/>
      <c r="D509" s="93"/>
      <c r="E509" s="130"/>
      <c r="F509" s="24"/>
      <c r="G509" s="24"/>
      <c r="H509" s="24"/>
    </row>
    <row r="510" spans="1:8" ht="12.75" customHeight="1" hidden="1">
      <c r="A510" s="117"/>
      <c r="B510" s="117"/>
      <c r="C510" s="92"/>
      <c r="D510" s="93"/>
      <c r="E510" s="130"/>
      <c r="F510" s="24"/>
      <c r="G510" s="24"/>
      <c r="H510" s="24"/>
    </row>
    <row r="511" spans="1:8" ht="12.75" customHeight="1" hidden="1">
      <c r="A511" s="117"/>
      <c r="B511" s="117"/>
      <c r="C511" s="92"/>
      <c r="D511" s="93"/>
      <c r="E511" s="130"/>
      <c r="F511" s="24"/>
      <c r="G511" s="24"/>
      <c r="H511" s="24"/>
    </row>
    <row r="512" spans="1:8" ht="16.5" customHeight="1">
      <c r="A512" s="117"/>
      <c r="B512" s="117"/>
      <c r="C512" s="92"/>
      <c r="D512" s="93"/>
      <c r="E512" s="130"/>
      <c r="F512" s="24"/>
      <c r="G512" s="24"/>
      <c r="H512" s="24"/>
    </row>
    <row r="513" spans="1:8" s="16" customFormat="1" ht="16.5" customHeight="1">
      <c r="A513" s="115"/>
      <c r="B513" s="115">
        <v>92116</v>
      </c>
      <c r="C513" s="110"/>
      <c r="D513" s="111" t="s">
        <v>25</v>
      </c>
      <c r="E513" s="20">
        <f>E514</f>
        <v>300489</v>
      </c>
      <c r="F513" s="20">
        <f>F514</f>
        <v>0</v>
      </c>
      <c r="G513" s="20">
        <f>G514</f>
        <v>0</v>
      </c>
      <c r="H513" s="20">
        <f>H514</f>
        <v>300489</v>
      </c>
    </row>
    <row r="514" spans="1:8" ht="16.5" customHeight="1">
      <c r="A514" s="117"/>
      <c r="B514" s="117"/>
      <c r="C514" s="92">
        <v>2480</v>
      </c>
      <c r="D514" s="93" t="s">
        <v>26</v>
      </c>
      <c r="E514" s="130">
        <v>300489</v>
      </c>
      <c r="F514" s="24"/>
      <c r="G514" s="24"/>
      <c r="H514" s="24">
        <f>E514+F514-G514</f>
        <v>300489</v>
      </c>
    </row>
    <row r="515" spans="1:8" s="16" customFormat="1" ht="16.5" customHeight="1" hidden="1">
      <c r="A515" s="115"/>
      <c r="B515" s="115"/>
      <c r="C515" s="110"/>
      <c r="D515" s="129"/>
      <c r="E515" s="20"/>
      <c r="F515" s="20"/>
      <c r="G515" s="20"/>
      <c r="H515" s="20"/>
    </row>
    <row r="516" spans="1:8" ht="31.5" customHeight="1" hidden="1">
      <c r="A516" s="115"/>
      <c r="B516" s="115"/>
      <c r="C516" s="88"/>
      <c r="D516" s="89"/>
      <c r="E516" s="114"/>
      <c r="F516" s="24"/>
      <c r="G516" s="24"/>
      <c r="H516" s="24"/>
    </row>
    <row r="517" spans="1:8" ht="12.75" customHeight="1" hidden="1">
      <c r="A517" s="115"/>
      <c r="B517" s="115"/>
      <c r="C517" s="88"/>
      <c r="D517" s="89"/>
      <c r="E517" s="114"/>
      <c r="F517" s="24"/>
      <c r="G517" s="24"/>
      <c r="H517" s="24"/>
    </row>
    <row r="518" spans="1:8" ht="12.75" customHeight="1" hidden="1">
      <c r="A518" s="117"/>
      <c r="B518" s="117"/>
      <c r="C518" s="92"/>
      <c r="D518" s="93"/>
      <c r="E518" s="130"/>
      <c r="F518" s="24"/>
      <c r="G518" s="24"/>
      <c r="H518" s="24"/>
    </row>
    <row r="519" spans="1:8" s="16" customFormat="1" ht="16.5" customHeight="1" hidden="1">
      <c r="A519" s="115"/>
      <c r="B519" s="115"/>
      <c r="C519" s="110"/>
      <c r="D519" s="111"/>
      <c r="E519" s="20"/>
      <c r="F519" s="20"/>
      <c r="G519" s="20"/>
      <c r="H519" s="20"/>
    </row>
    <row r="520" spans="1:8" ht="12.75" customHeight="1" hidden="1">
      <c r="A520" s="117"/>
      <c r="B520" s="117"/>
      <c r="C520" s="92"/>
      <c r="D520" s="93"/>
      <c r="E520" s="130"/>
      <c r="F520" s="24"/>
      <c r="G520" s="24"/>
      <c r="H520" s="24"/>
    </row>
    <row r="521" spans="1:8" ht="16.5" customHeight="1" hidden="1">
      <c r="A521" s="117"/>
      <c r="B521" s="117"/>
      <c r="C521" s="92"/>
      <c r="D521" s="93"/>
      <c r="E521" s="130"/>
      <c r="F521" s="24"/>
      <c r="G521" s="24"/>
      <c r="H521" s="24"/>
    </row>
    <row r="522" spans="1:8" ht="16.5" customHeight="1" hidden="1">
      <c r="A522" s="117"/>
      <c r="B522" s="117"/>
      <c r="C522" s="92"/>
      <c r="D522" s="93"/>
      <c r="E522" s="130"/>
      <c r="F522" s="24"/>
      <c r="G522" s="24"/>
      <c r="H522" s="24"/>
    </row>
    <row r="523" spans="1:8" ht="16.5" customHeight="1" hidden="1">
      <c r="A523" s="117"/>
      <c r="B523" s="117"/>
      <c r="C523" s="92"/>
      <c r="D523" s="131"/>
      <c r="E523" s="130"/>
      <c r="F523" s="24"/>
      <c r="G523" s="24"/>
      <c r="H523" s="24"/>
    </row>
    <row r="524" spans="1:8" ht="16.5" customHeight="1" hidden="1">
      <c r="A524" s="117"/>
      <c r="B524" s="117"/>
      <c r="C524" s="92"/>
      <c r="D524" s="131"/>
      <c r="E524" s="130"/>
      <c r="F524" s="24"/>
      <c r="G524" s="24"/>
      <c r="H524" s="24"/>
    </row>
    <row r="525" spans="1:8" ht="16.5" customHeight="1" hidden="1">
      <c r="A525" s="117"/>
      <c r="B525" s="117"/>
      <c r="C525" s="92"/>
      <c r="D525" s="93"/>
      <c r="E525" s="130"/>
      <c r="F525" s="24"/>
      <c r="G525" s="24"/>
      <c r="H525" s="24"/>
    </row>
    <row r="526" spans="1:8" ht="16.5" customHeight="1" hidden="1">
      <c r="A526" s="117"/>
      <c r="B526" s="117"/>
      <c r="C526" s="92"/>
      <c r="D526" s="131"/>
      <c r="E526" s="130"/>
      <c r="F526" s="24"/>
      <c r="G526" s="24"/>
      <c r="H526" s="24"/>
    </row>
    <row r="527" spans="1:8" ht="16.5" customHeight="1" hidden="1">
      <c r="A527" s="117"/>
      <c r="B527" s="117"/>
      <c r="C527" s="92"/>
      <c r="D527" s="93"/>
      <c r="E527" s="130"/>
      <c r="F527" s="24"/>
      <c r="G527" s="24"/>
      <c r="H527" s="24"/>
    </row>
    <row r="528" spans="1:8" s="16" customFormat="1" ht="16.5" customHeight="1" hidden="1">
      <c r="A528" s="118"/>
      <c r="B528" s="118"/>
      <c r="C528" s="142"/>
      <c r="D528" s="118"/>
      <c r="E528" s="15"/>
      <c r="F528" s="15"/>
      <c r="G528" s="15"/>
      <c r="H528" s="15"/>
    </row>
    <row r="529" spans="1:8" s="16" customFormat="1" ht="12.75" customHeight="1" hidden="1">
      <c r="A529" s="120"/>
      <c r="B529" s="120"/>
      <c r="C529" s="143"/>
      <c r="D529" s="120"/>
      <c r="E529" s="135"/>
      <c r="F529" s="20"/>
      <c r="G529" s="20"/>
      <c r="H529" s="20"/>
    </row>
    <row r="530" spans="1:8" s="16" customFormat="1" ht="12.75" customHeight="1" hidden="1">
      <c r="A530" s="120"/>
      <c r="B530" s="120"/>
      <c r="C530" s="121"/>
      <c r="D530" s="122"/>
      <c r="E530" s="135"/>
      <c r="F530" s="20"/>
      <c r="G530" s="20"/>
      <c r="H530" s="20"/>
    </row>
    <row r="531" spans="1:8" s="16" customFormat="1" ht="12.75" customHeight="1" hidden="1">
      <c r="A531" s="120"/>
      <c r="B531" s="120"/>
      <c r="C531" s="121"/>
      <c r="D531" s="144"/>
      <c r="E531" s="135"/>
      <c r="F531" s="20"/>
      <c r="G531" s="20"/>
      <c r="H531" s="20"/>
    </row>
    <row r="532" spans="1:8" s="16" customFormat="1" ht="12.75" customHeight="1" hidden="1">
      <c r="A532" s="120"/>
      <c r="B532" s="120"/>
      <c r="C532" s="121"/>
      <c r="D532" s="144"/>
      <c r="E532" s="135"/>
      <c r="F532" s="20"/>
      <c r="G532" s="20"/>
      <c r="H532" s="20"/>
    </row>
    <row r="533" spans="1:8" s="16" customFormat="1" ht="12.75" customHeight="1" hidden="1">
      <c r="A533" s="120"/>
      <c r="B533" s="120"/>
      <c r="C533" s="121"/>
      <c r="D533" s="120"/>
      <c r="E533" s="135"/>
      <c r="F533" s="20"/>
      <c r="G533" s="20"/>
      <c r="H533" s="20"/>
    </row>
    <row r="534" spans="1:8" s="16" customFormat="1" ht="12.75" customHeight="1" hidden="1">
      <c r="A534" s="120"/>
      <c r="B534" s="120"/>
      <c r="C534" s="121"/>
      <c r="D534" s="144"/>
      <c r="E534" s="135"/>
      <c r="F534" s="20"/>
      <c r="G534" s="20"/>
      <c r="H534" s="20"/>
    </row>
    <row r="535" spans="1:8" s="16" customFormat="1" ht="12.75" customHeight="1" hidden="1">
      <c r="A535" s="120"/>
      <c r="B535" s="120"/>
      <c r="C535" s="121"/>
      <c r="D535" s="122"/>
      <c r="E535" s="135"/>
      <c r="F535" s="20"/>
      <c r="G535" s="20"/>
      <c r="H535" s="20"/>
    </row>
    <row r="536" spans="1:8" s="16" customFormat="1" ht="12.75" customHeight="1" hidden="1">
      <c r="A536" s="120"/>
      <c r="B536" s="120"/>
      <c r="C536" s="121"/>
      <c r="D536" s="122"/>
      <c r="E536" s="135"/>
      <c r="F536" s="20"/>
      <c r="G536" s="20"/>
      <c r="H536" s="20"/>
    </row>
    <row r="537" spans="1:8" s="16" customFormat="1" ht="12.75" customHeight="1" hidden="1">
      <c r="A537" s="120"/>
      <c r="B537" s="120"/>
      <c r="C537" s="121"/>
      <c r="D537" s="122"/>
      <c r="E537" s="135"/>
      <c r="F537" s="20"/>
      <c r="G537" s="20"/>
      <c r="H537" s="20"/>
    </row>
    <row r="538" spans="1:8" s="16" customFormat="1" ht="16.5" customHeight="1" hidden="1">
      <c r="A538" s="120"/>
      <c r="B538" s="115"/>
      <c r="C538" s="132"/>
      <c r="D538" s="115"/>
      <c r="E538" s="20"/>
      <c r="F538" s="20"/>
      <c r="G538" s="20"/>
      <c r="H538" s="20"/>
    </row>
    <row r="539" spans="1:8" ht="16.5" customHeight="1" hidden="1">
      <c r="A539" s="124"/>
      <c r="B539" s="116"/>
      <c r="C539" s="88"/>
      <c r="D539" s="93"/>
      <c r="E539" s="114"/>
      <c r="F539" s="24"/>
      <c r="G539" s="24"/>
      <c r="H539" s="24"/>
    </row>
    <row r="540" spans="1:8" ht="16.5" customHeight="1" hidden="1">
      <c r="A540" s="124"/>
      <c r="B540" s="116"/>
      <c r="C540" s="88"/>
      <c r="D540" s="93"/>
      <c r="E540" s="114"/>
      <c r="F540" s="24"/>
      <c r="G540" s="24"/>
      <c r="H540" s="24"/>
    </row>
    <row r="541" spans="1:8" ht="16.5" customHeight="1" hidden="1">
      <c r="A541" s="124"/>
      <c r="B541" s="116"/>
      <c r="C541" s="88"/>
      <c r="D541" s="93"/>
      <c r="E541" s="114"/>
      <c r="F541" s="24"/>
      <c r="G541" s="24"/>
      <c r="H541" s="24"/>
    </row>
    <row r="542" spans="1:8" s="16" customFormat="1" ht="16.5" customHeight="1" hidden="1">
      <c r="A542" s="115"/>
      <c r="B542" s="115"/>
      <c r="C542" s="132"/>
      <c r="D542" s="115"/>
      <c r="E542" s="20"/>
      <c r="F542" s="20"/>
      <c r="G542" s="20"/>
      <c r="H542" s="20"/>
    </row>
    <row r="543" spans="1:8" ht="25.5" customHeight="1" hidden="1">
      <c r="A543" s="116"/>
      <c r="B543" s="116"/>
      <c r="C543" s="88"/>
      <c r="D543" s="89"/>
      <c r="E543" s="114"/>
      <c r="F543" s="24"/>
      <c r="G543" s="24"/>
      <c r="H543" s="24"/>
    </row>
    <row r="544" spans="1:8" ht="16.5" customHeight="1" hidden="1">
      <c r="A544" s="117"/>
      <c r="B544" s="117"/>
      <c r="C544" s="92"/>
      <c r="D544" s="131"/>
      <c r="E544" s="130"/>
      <c r="F544" s="24"/>
      <c r="G544" s="24"/>
      <c r="H544" s="24"/>
    </row>
    <row r="545" spans="1:8" ht="16.5" customHeight="1" hidden="1">
      <c r="A545" s="117"/>
      <c r="B545" s="117"/>
      <c r="C545" s="92"/>
      <c r="D545" s="131"/>
      <c r="E545" s="130"/>
      <c r="F545" s="24"/>
      <c r="G545" s="24"/>
      <c r="H545" s="24"/>
    </row>
    <row r="546" spans="1:8" ht="16.5" customHeight="1" hidden="1">
      <c r="A546" s="117"/>
      <c r="B546" s="117"/>
      <c r="C546" s="92"/>
      <c r="D546" s="131"/>
      <c r="E546" s="130"/>
      <c r="F546" s="24"/>
      <c r="G546" s="24"/>
      <c r="H546" s="24"/>
    </row>
    <row r="547" spans="1:8" ht="12.75" customHeight="1" hidden="1">
      <c r="A547" s="117"/>
      <c r="B547" s="145"/>
      <c r="C547" s="92"/>
      <c r="D547" s="93"/>
      <c r="E547" s="130"/>
      <c r="F547" s="24"/>
      <c r="G547" s="24"/>
      <c r="H547" s="24"/>
    </row>
    <row r="548" spans="1:8" s="16" customFormat="1" ht="16.5" customHeight="1">
      <c r="A548" s="146"/>
      <c r="B548" s="146"/>
      <c r="C548" s="147"/>
      <c r="D548" s="108" t="s">
        <v>27</v>
      </c>
      <c r="E548" s="15">
        <f>E8+E31+E36+E46+E65+E116+E131+E161+E167+E172+E175+E319+E341+E440+E480+E504+E528+E60+E421</f>
        <v>454394</v>
      </c>
      <c r="F548" s="15">
        <f>F8+F31+F36+F46+F65+F116+F131+F161+F167+F172+F175+F319+F341+F440+F480+F504+F528+F60+F421</f>
        <v>0</v>
      </c>
      <c r="G548" s="15">
        <f>G8+G31+G36+G46+G65+G116+G131+G161+G167+G172+G175+G319+G341+G440+G480+G504+G528+G60+G421</f>
        <v>0</v>
      </c>
      <c r="H548" s="15">
        <f>H8+H31+H36+H46+H65+H116+H131+H161+H167+H172+H175+H319+H341+H440+H480+H504+H528+H60+H421</f>
        <v>454394</v>
      </c>
    </row>
    <row r="549" ht="16.5" customHeight="1"/>
    <row r="550" spans="4:8" ht="16.5" customHeight="1">
      <c r="D550" s="148"/>
      <c r="E550" s="149"/>
      <c r="F550" s="149"/>
      <c r="G550" s="149"/>
      <c r="H550" s="149"/>
    </row>
    <row r="551" spans="4:8" ht="16.5" customHeight="1">
      <c r="D551" s="148"/>
      <c r="E551" s="149"/>
      <c r="F551" s="149"/>
      <c r="G551" s="149"/>
      <c r="H551" s="149"/>
    </row>
    <row r="552" spans="5:8" ht="16.5" customHeight="1">
      <c r="E552" s="149"/>
      <c r="F552" s="149"/>
      <c r="G552" s="149"/>
      <c r="H552" s="149"/>
    </row>
    <row r="553" spans="4:8" ht="16.5" customHeight="1">
      <c r="D553" s="67"/>
      <c r="E553" s="65"/>
      <c r="F553" s="65"/>
      <c r="G553" s="65"/>
      <c r="H553" s="65"/>
    </row>
    <row r="554" spans="4:8" ht="12.75" customHeight="1" hidden="1">
      <c r="D554" s="67"/>
      <c r="E554" s="65"/>
      <c r="F554" s="65"/>
      <c r="G554" s="65"/>
      <c r="H554" s="65"/>
    </row>
    <row r="555" spans="4:8" ht="16.5" customHeight="1">
      <c r="D555" s="67"/>
      <c r="E555" s="65"/>
      <c r="F555" s="65"/>
      <c r="G555" s="65"/>
      <c r="H555" s="65"/>
    </row>
    <row r="556" spans="4:8" ht="16.5" customHeight="1">
      <c r="D556" s="67"/>
      <c r="E556" s="65"/>
      <c r="F556" s="65"/>
      <c r="G556" s="65"/>
      <c r="H556" s="65"/>
    </row>
    <row r="557" spans="4:8" ht="16.5" customHeight="1">
      <c r="D557" s="67"/>
      <c r="E557" s="65"/>
      <c r="F557" s="65"/>
      <c r="G557" s="65"/>
      <c r="H557" s="65"/>
    </row>
    <row r="558" spans="4:8" ht="16.5" customHeight="1">
      <c r="D558" s="148"/>
      <c r="E558" s="149"/>
      <c r="F558" s="149"/>
      <c r="G558" s="149"/>
      <c r="H558" s="149"/>
    </row>
    <row r="559" spans="5:8" ht="16.5" customHeight="1">
      <c r="E559" s="150"/>
      <c r="F559" s="150"/>
      <c r="G559" s="150"/>
      <c r="H559" s="150"/>
    </row>
    <row r="560" spans="5:8" ht="16.5" customHeight="1">
      <c r="E560" s="65"/>
      <c r="F560" s="65"/>
      <c r="G560" s="65"/>
      <c r="H560" s="65"/>
    </row>
    <row r="561" spans="5:8" ht="16.5" customHeight="1">
      <c r="E561" s="65"/>
      <c r="F561" s="65"/>
      <c r="G561" s="65"/>
      <c r="H561" s="65"/>
    </row>
    <row r="562" ht="16.5" customHeight="1"/>
    <row r="565" spans="6:7" ht="12.75">
      <c r="F565" s="341"/>
      <c r="G565" s="341"/>
    </row>
  </sheetData>
  <mergeCells count="11">
    <mergeCell ref="F5:F6"/>
    <mergeCell ref="G5:G6"/>
    <mergeCell ref="F565:G565"/>
    <mergeCell ref="A1:H1"/>
    <mergeCell ref="A4:A6"/>
    <mergeCell ref="B4:B6"/>
    <mergeCell ref="C4:C6"/>
    <mergeCell ref="D4:D6"/>
    <mergeCell ref="E4:E6"/>
    <mergeCell ref="F4:G4"/>
    <mergeCell ref="H4:H6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r:id="rId1"/>
  <headerFooter alignWithMargins="0">
    <oddHeader>&amp;RZałącznik nr &amp;A
do uchwały Rady Gminy Nr  XXIII/206/09
z dnia 05 lutego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pane ySplit="7" topLeftCell="BM40" activePane="bottomLeft" state="frozen"/>
      <selection pane="topLeft" activeCell="K58" sqref="K58"/>
      <selection pane="bottomLeft" activeCell="K58" sqref="K58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18">
      <c r="A1" s="344" t="s">
        <v>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 t="s">
        <v>29</v>
      </c>
    </row>
    <row r="3" spans="1:14" s="153" customFormat="1" ht="19.5" customHeight="1">
      <c r="A3" s="345" t="s">
        <v>30</v>
      </c>
      <c r="B3" s="346" t="s">
        <v>31</v>
      </c>
      <c r="C3" s="346" t="s">
        <v>32</v>
      </c>
      <c r="D3" s="347" t="s">
        <v>33</v>
      </c>
      <c r="E3" s="347"/>
      <c r="F3" s="347" t="s">
        <v>34</v>
      </c>
      <c r="G3" s="347" t="s">
        <v>35</v>
      </c>
      <c r="H3" s="347"/>
      <c r="I3" s="347"/>
      <c r="J3" s="347"/>
      <c r="K3" s="347"/>
      <c r="L3" s="347"/>
      <c r="M3" s="347"/>
      <c r="N3" s="327" t="s">
        <v>37</v>
      </c>
    </row>
    <row r="4" spans="1:14" s="153" customFormat="1" ht="19.5" customHeight="1">
      <c r="A4" s="345"/>
      <c r="B4" s="346"/>
      <c r="C4" s="346"/>
      <c r="D4" s="347"/>
      <c r="E4" s="347"/>
      <c r="F4" s="347"/>
      <c r="G4" s="328" t="s">
        <v>38</v>
      </c>
      <c r="H4" s="328" t="s">
        <v>39</v>
      </c>
      <c r="I4" s="328"/>
      <c r="J4" s="328"/>
      <c r="K4" s="328"/>
      <c r="L4" s="328" t="s">
        <v>40</v>
      </c>
      <c r="M4" s="328" t="s">
        <v>41</v>
      </c>
      <c r="N4" s="327"/>
    </row>
    <row r="5" spans="1:14" s="153" customFormat="1" ht="29.25" customHeight="1">
      <c r="A5" s="345"/>
      <c r="B5" s="346"/>
      <c r="C5" s="346"/>
      <c r="D5" s="347"/>
      <c r="E5" s="347"/>
      <c r="F5" s="347"/>
      <c r="G5" s="328"/>
      <c r="H5" s="328" t="s">
        <v>42</v>
      </c>
      <c r="I5" s="328" t="s">
        <v>43</v>
      </c>
      <c r="J5" s="328" t="s">
        <v>44</v>
      </c>
      <c r="K5" s="328" t="s">
        <v>45</v>
      </c>
      <c r="L5" s="328"/>
      <c r="M5" s="328"/>
      <c r="N5" s="327"/>
    </row>
    <row r="6" spans="1:14" s="153" customFormat="1" ht="19.5" customHeight="1">
      <c r="A6" s="345"/>
      <c r="B6" s="346"/>
      <c r="C6" s="346"/>
      <c r="D6" s="347"/>
      <c r="E6" s="347"/>
      <c r="F6" s="347"/>
      <c r="G6" s="328"/>
      <c r="H6" s="328"/>
      <c r="I6" s="328"/>
      <c r="J6" s="328"/>
      <c r="K6" s="328"/>
      <c r="L6" s="328"/>
      <c r="M6" s="328"/>
      <c r="N6" s="327"/>
    </row>
    <row r="7" spans="1:14" s="153" customFormat="1" ht="19.5" customHeight="1">
      <c r="A7" s="345"/>
      <c r="B7" s="346"/>
      <c r="C7" s="346"/>
      <c r="D7" s="347"/>
      <c r="E7" s="347"/>
      <c r="F7" s="347"/>
      <c r="G7" s="328"/>
      <c r="H7" s="328"/>
      <c r="I7" s="328"/>
      <c r="J7" s="328"/>
      <c r="K7" s="328"/>
      <c r="L7" s="328"/>
      <c r="M7" s="328"/>
      <c r="N7" s="327"/>
    </row>
    <row r="8" spans="1:14" ht="7.5" customHeight="1">
      <c r="A8" s="154">
        <v>1</v>
      </c>
      <c r="B8" s="155">
        <v>2</v>
      </c>
      <c r="C8" s="155">
        <v>3</v>
      </c>
      <c r="D8" s="329">
        <v>4</v>
      </c>
      <c r="E8" s="329"/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155">
        <v>10</v>
      </c>
      <c r="L8" s="155">
        <v>11</v>
      </c>
      <c r="M8" s="155">
        <v>12</v>
      </c>
      <c r="N8" s="156">
        <v>13</v>
      </c>
    </row>
    <row r="9" spans="1:14" ht="48.75" customHeight="1">
      <c r="A9" s="157" t="s">
        <v>46</v>
      </c>
      <c r="B9" s="17" t="s">
        <v>47</v>
      </c>
      <c r="C9" s="17" t="s">
        <v>48</v>
      </c>
      <c r="D9" s="330" t="s">
        <v>49</v>
      </c>
      <c r="E9" s="330"/>
      <c r="F9" s="24">
        <f>G9+L9+M9</f>
        <v>6898919</v>
      </c>
      <c r="G9" s="24">
        <f aca="true" t="shared" si="0" ref="G9:G38">H9+I9+J9+K9</f>
        <v>2800000</v>
      </c>
      <c r="H9" s="24"/>
      <c r="I9" s="24">
        <v>560000</v>
      </c>
      <c r="J9" s="158"/>
      <c r="K9" s="24">
        <v>2240000</v>
      </c>
      <c r="L9" s="24">
        <v>4098919</v>
      </c>
      <c r="M9" s="24"/>
      <c r="N9" s="159" t="s">
        <v>50</v>
      </c>
    </row>
    <row r="10" spans="1:14" ht="47.25" customHeight="1">
      <c r="A10" s="157" t="s">
        <v>51</v>
      </c>
      <c r="B10" s="17"/>
      <c r="C10" s="17" t="s">
        <v>52</v>
      </c>
      <c r="D10" s="330" t="s">
        <v>53</v>
      </c>
      <c r="E10" s="330"/>
      <c r="F10" s="24">
        <f>G10+L10+M10</f>
        <v>4134826</v>
      </c>
      <c r="G10" s="24">
        <f t="shared" si="0"/>
        <v>3100000</v>
      </c>
      <c r="H10" s="24"/>
      <c r="I10" s="24">
        <v>620000</v>
      </c>
      <c r="J10" s="158"/>
      <c r="K10" s="24">
        <v>2480000</v>
      </c>
      <c r="L10" s="24">
        <v>1034826</v>
      </c>
      <c r="M10" s="24"/>
      <c r="N10" s="159" t="s">
        <v>54</v>
      </c>
    </row>
    <row r="11" spans="1:14" ht="48" customHeight="1">
      <c r="A11" s="157" t="s">
        <v>55</v>
      </c>
      <c r="B11" s="17"/>
      <c r="C11" s="17" t="s">
        <v>56</v>
      </c>
      <c r="D11" s="330" t="s">
        <v>57</v>
      </c>
      <c r="E11" s="330"/>
      <c r="F11" s="24">
        <v>399703</v>
      </c>
      <c r="G11" s="24">
        <f t="shared" si="0"/>
        <v>10000</v>
      </c>
      <c r="H11" s="24">
        <v>10000</v>
      </c>
      <c r="I11" s="24"/>
      <c r="J11" s="158"/>
      <c r="K11" s="24"/>
      <c r="L11" s="24">
        <v>371103</v>
      </c>
      <c r="M11" s="24"/>
      <c r="N11" s="159" t="s">
        <v>58</v>
      </c>
    </row>
    <row r="12" spans="1:14" ht="12.75" hidden="1">
      <c r="A12" s="157" t="s">
        <v>59</v>
      </c>
      <c r="B12" s="17"/>
      <c r="C12" s="17"/>
      <c r="D12" s="331"/>
      <c r="E12" s="331"/>
      <c r="F12" s="24">
        <f>G12+L12+M12</f>
        <v>0</v>
      </c>
      <c r="G12" s="24">
        <f t="shared" si="0"/>
        <v>0</v>
      </c>
      <c r="H12" s="24"/>
      <c r="I12" s="24"/>
      <c r="J12" s="158"/>
      <c r="K12" s="24"/>
      <c r="L12" s="24"/>
      <c r="M12" s="24"/>
      <c r="N12" s="159"/>
    </row>
    <row r="13" spans="1:14" ht="36.75" customHeight="1">
      <c r="A13" s="157" t="s">
        <v>60</v>
      </c>
      <c r="B13" s="17" t="s">
        <v>61</v>
      </c>
      <c r="C13" s="17" t="s">
        <v>62</v>
      </c>
      <c r="D13" s="330" t="s">
        <v>63</v>
      </c>
      <c r="E13" s="330"/>
      <c r="F13" s="24">
        <v>290579</v>
      </c>
      <c r="G13" s="24">
        <f t="shared" si="0"/>
        <v>286919</v>
      </c>
      <c r="H13" s="24">
        <v>63919</v>
      </c>
      <c r="I13" s="24">
        <v>223000</v>
      </c>
      <c r="J13" s="158"/>
      <c r="K13" s="24"/>
      <c r="L13" s="24"/>
      <c r="M13" s="24"/>
      <c r="N13" s="159" t="s">
        <v>64</v>
      </c>
    </row>
    <row r="14" spans="1:14" ht="34.5" customHeight="1">
      <c r="A14" s="157" t="s">
        <v>65</v>
      </c>
      <c r="B14" s="18"/>
      <c r="C14" s="17" t="s">
        <v>66</v>
      </c>
      <c r="D14" s="330" t="s">
        <v>67</v>
      </c>
      <c r="E14" s="330"/>
      <c r="F14" s="24">
        <v>196019</v>
      </c>
      <c r="G14" s="24">
        <f t="shared" si="0"/>
        <v>193579</v>
      </c>
      <c r="H14" s="24">
        <v>1917</v>
      </c>
      <c r="I14" s="24">
        <v>191662</v>
      </c>
      <c r="J14" s="158"/>
      <c r="K14" s="24"/>
      <c r="L14" s="24"/>
      <c r="M14" s="24"/>
      <c r="N14" s="159" t="s">
        <v>68</v>
      </c>
    </row>
    <row r="15" spans="1:14" ht="42" customHeight="1">
      <c r="A15" s="157" t="s">
        <v>69</v>
      </c>
      <c r="B15" s="105"/>
      <c r="C15" s="17" t="s">
        <v>70</v>
      </c>
      <c r="D15" s="330" t="s">
        <v>71</v>
      </c>
      <c r="E15" s="330"/>
      <c r="F15" s="24">
        <v>241671</v>
      </c>
      <c r="G15" s="24">
        <f t="shared" si="0"/>
        <v>231911</v>
      </c>
      <c r="H15" s="24">
        <v>2297</v>
      </c>
      <c r="I15" s="24">
        <v>229614</v>
      </c>
      <c r="J15" s="158"/>
      <c r="K15" s="24"/>
      <c r="L15" s="24"/>
      <c r="M15" s="24"/>
      <c r="N15" s="159" t="s">
        <v>72</v>
      </c>
    </row>
    <row r="16" spans="1:14" ht="34.5" customHeight="1">
      <c r="A16" s="157" t="s">
        <v>73</v>
      </c>
      <c r="B16" s="105"/>
      <c r="C16" s="17" t="s">
        <v>74</v>
      </c>
      <c r="D16" s="330" t="s">
        <v>75</v>
      </c>
      <c r="E16" s="330"/>
      <c r="F16" s="24">
        <v>7223</v>
      </c>
      <c r="G16" s="24">
        <f t="shared" si="0"/>
        <v>3612</v>
      </c>
      <c r="H16" s="24">
        <v>3612</v>
      </c>
      <c r="I16" s="24"/>
      <c r="J16" s="158"/>
      <c r="K16" s="24"/>
      <c r="L16" s="24"/>
      <c r="M16" s="24"/>
      <c r="N16" s="159" t="s">
        <v>76</v>
      </c>
    </row>
    <row r="17" spans="1:14" ht="37.5" customHeight="1">
      <c r="A17" s="157" t="s">
        <v>77</v>
      </c>
      <c r="B17" s="105"/>
      <c r="C17" s="17" t="s">
        <v>78</v>
      </c>
      <c r="D17" s="330" t="s">
        <v>79</v>
      </c>
      <c r="E17" s="330"/>
      <c r="F17" s="24">
        <v>7472</v>
      </c>
      <c r="G17" s="24">
        <f t="shared" si="0"/>
        <v>3612</v>
      </c>
      <c r="H17" s="24">
        <v>3612</v>
      </c>
      <c r="I17" s="24"/>
      <c r="J17" s="158"/>
      <c r="K17" s="24"/>
      <c r="L17" s="24"/>
      <c r="M17" s="24"/>
      <c r="N17" s="159" t="s">
        <v>80</v>
      </c>
    </row>
    <row r="18" spans="1:14" ht="39.75" customHeight="1">
      <c r="A18" s="157" t="s">
        <v>81</v>
      </c>
      <c r="B18" s="105"/>
      <c r="C18" s="17" t="s">
        <v>82</v>
      </c>
      <c r="D18" s="330" t="s">
        <v>83</v>
      </c>
      <c r="E18" s="330"/>
      <c r="F18" s="24">
        <v>7354</v>
      </c>
      <c r="G18" s="24">
        <f t="shared" si="0"/>
        <v>3612</v>
      </c>
      <c r="H18" s="24">
        <v>3612</v>
      </c>
      <c r="I18" s="24"/>
      <c r="J18" s="158"/>
      <c r="K18" s="24"/>
      <c r="L18" s="24"/>
      <c r="M18" s="24"/>
      <c r="N18" s="159" t="s">
        <v>84</v>
      </c>
    </row>
    <row r="19" spans="1:14" ht="39.75" customHeight="1">
      <c r="A19" s="157" t="s">
        <v>85</v>
      </c>
      <c r="B19" s="105"/>
      <c r="C19" s="17" t="s">
        <v>86</v>
      </c>
      <c r="D19" s="330" t="s">
        <v>87</v>
      </c>
      <c r="E19" s="330"/>
      <c r="F19" s="24">
        <v>7223</v>
      </c>
      <c r="G19" s="24">
        <f t="shared" si="0"/>
        <v>3612</v>
      </c>
      <c r="H19" s="24">
        <v>3612</v>
      </c>
      <c r="I19" s="24"/>
      <c r="J19" s="158"/>
      <c r="K19" s="24"/>
      <c r="L19" s="24"/>
      <c r="M19" s="24"/>
      <c r="N19" s="159" t="s">
        <v>88</v>
      </c>
    </row>
    <row r="20" spans="1:14" ht="37.5" customHeight="1">
      <c r="A20" s="157" t="s">
        <v>89</v>
      </c>
      <c r="B20" s="105"/>
      <c r="C20" s="17" t="s">
        <v>90</v>
      </c>
      <c r="D20" s="330" t="s">
        <v>91</v>
      </c>
      <c r="E20" s="330"/>
      <c r="F20" s="24">
        <v>7223</v>
      </c>
      <c r="G20" s="24">
        <f t="shared" si="0"/>
        <v>3612</v>
      </c>
      <c r="H20" s="24">
        <v>3612</v>
      </c>
      <c r="I20" s="24"/>
      <c r="J20" s="158"/>
      <c r="K20" s="24"/>
      <c r="L20" s="24"/>
      <c r="M20" s="24"/>
      <c r="N20" s="159" t="s">
        <v>92</v>
      </c>
    </row>
    <row r="21" spans="1:14" ht="36.75" customHeight="1">
      <c r="A21" s="157" t="s">
        <v>93</v>
      </c>
      <c r="B21" s="105"/>
      <c r="C21" s="17" t="s">
        <v>94</v>
      </c>
      <c r="D21" s="330" t="s">
        <v>95</v>
      </c>
      <c r="E21" s="330"/>
      <c r="F21" s="24">
        <v>7359</v>
      </c>
      <c r="G21" s="24">
        <f t="shared" si="0"/>
        <v>3612</v>
      </c>
      <c r="H21" s="24">
        <v>3612</v>
      </c>
      <c r="I21" s="24"/>
      <c r="J21" s="158"/>
      <c r="K21" s="24"/>
      <c r="L21" s="24"/>
      <c r="M21" s="24"/>
      <c r="N21" s="159" t="s">
        <v>96</v>
      </c>
    </row>
    <row r="22" spans="1:14" ht="40.5" customHeight="1">
      <c r="A22" s="157" t="s">
        <v>97</v>
      </c>
      <c r="B22" s="105"/>
      <c r="C22" s="17" t="s">
        <v>98</v>
      </c>
      <c r="D22" s="330" t="s">
        <v>99</v>
      </c>
      <c r="E22" s="330"/>
      <c r="F22" s="24">
        <v>7527</v>
      </c>
      <c r="G22" s="24">
        <f t="shared" si="0"/>
        <v>3612</v>
      </c>
      <c r="H22" s="24">
        <v>3612</v>
      </c>
      <c r="I22" s="24"/>
      <c r="J22" s="158"/>
      <c r="K22" s="24"/>
      <c r="L22" s="24"/>
      <c r="M22" s="24"/>
      <c r="N22" s="159" t="s">
        <v>100</v>
      </c>
    </row>
    <row r="23" spans="1:14" ht="33.75" customHeight="1">
      <c r="A23" s="157" t="s">
        <v>101</v>
      </c>
      <c r="B23" s="105"/>
      <c r="C23" s="17" t="s">
        <v>102</v>
      </c>
      <c r="D23" s="330" t="s">
        <v>103</v>
      </c>
      <c r="E23" s="330"/>
      <c r="F23" s="24">
        <v>7535</v>
      </c>
      <c r="G23" s="24">
        <f t="shared" si="0"/>
        <v>3612</v>
      </c>
      <c r="H23" s="24">
        <v>3612</v>
      </c>
      <c r="I23" s="24"/>
      <c r="J23" s="158"/>
      <c r="K23" s="24"/>
      <c r="L23" s="24"/>
      <c r="M23" s="24"/>
      <c r="N23" s="159" t="s">
        <v>104</v>
      </c>
    </row>
    <row r="24" spans="1:14" ht="49.5" customHeight="1">
      <c r="A24" s="157" t="s">
        <v>105</v>
      </c>
      <c r="B24" s="105"/>
      <c r="C24" s="17" t="s">
        <v>106</v>
      </c>
      <c r="D24" s="330" t="s">
        <v>107</v>
      </c>
      <c r="E24" s="330"/>
      <c r="F24" s="24">
        <v>7401</v>
      </c>
      <c r="G24" s="24">
        <f t="shared" si="0"/>
        <v>3612</v>
      </c>
      <c r="H24" s="24">
        <v>3612</v>
      </c>
      <c r="I24" s="24"/>
      <c r="J24" s="158"/>
      <c r="K24" s="24"/>
      <c r="L24" s="24"/>
      <c r="M24" s="24"/>
      <c r="N24" s="159" t="s">
        <v>108</v>
      </c>
    </row>
    <row r="25" spans="1:14" ht="41.25" customHeight="1">
      <c r="A25" s="157" t="s">
        <v>109</v>
      </c>
      <c r="B25" s="105"/>
      <c r="C25" s="17" t="s">
        <v>110</v>
      </c>
      <c r="D25" s="330" t="s">
        <v>111</v>
      </c>
      <c r="E25" s="330"/>
      <c r="F25" s="24">
        <v>10850</v>
      </c>
      <c r="G25" s="24">
        <f t="shared" si="0"/>
        <v>4375</v>
      </c>
      <c r="H25" s="24">
        <v>4375</v>
      </c>
      <c r="I25" s="24"/>
      <c r="J25" s="158"/>
      <c r="K25" s="24"/>
      <c r="L25" s="24"/>
      <c r="M25" s="24"/>
      <c r="N25" s="159" t="s">
        <v>112</v>
      </c>
    </row>
    <row r="26" spans="1:14" ht="27.75" customHeight="1">
      <c r="A26" s="157" t="s">
        <v>113</v>
      </c>
      <c r="B26" s="105"/>
      <c r="C26" s="17" t="s">
        <v>114</v>
      </c>
      <c r="D26" s="330" t="s">
        <v>115</v>
      </c>
      <c r="E26" s="330"/>
      <c r="F26" s="24">
        <v>14850</v>
      </c>
      <c r="G26" s="24">
        <f t="shared" si="0"/>
        <v>4375</v>
      </c>
      <c r="H26" s="24">
        <v>4375</v>
      </c>
      <c r="I26" s="24"/>
      <c r="J26" s="158"/>
      <c r="K26" s="24"/>
      <c r="L26" s="24"/>
      <c r="M26" s="24"/>
      <c r="N26" s="159" t="s">
        <v>116</v>
      </c>
    </row>
    <row r="27" spans="1:14" ht="36.75" customHeight="1">
      <c r="A27" s="157" t="s">
        <v>117</v>
      </c>
      <c r="B27" s="105"/>
      <c r="C27" s="17" t="s">
        <v>118</v>
      </c>
      <c r="D27" s="330" t="s">
        <v>119</v>
      </c>
      <c r="E27" s="330"/>
      <c r="F27" s="24">
        <v>15650</v>
      </c>
      <c r="G27" s="24">
        <f t="shared" si="0"/>
        <v>4375</v>
      </c>
      <c r="H27" s="24">
        <v>4375</v>
      </c>
      <c r="I27" s="24"/>
      <c r="J27" s="158"/>
      <c r="K27" s="24"/>
      <c r="L27" s="24"/>
      <c r="M27" s="24"/>
      <c r="N27" s="159" t="s">
        <v>120</v>
      </c>
    </row>
    <row r="28" spans="1:14" ht="28.5" customHeight="1">
      <c r="A28" s="157" t="s">
        <v>121</v>
      </c>
      <c r="B28" s="105"/>
      <c r="C28" s="17" t="s">
        <v>122</v>
      </c>
      <c r="D28" s="330" t="s">
        <v>123</v>
      </c>
      <c r="E28" s="330"/>
      <c r="F28" s="24">
        <v>10850</v>
      </c>
      <c r="G28" s="24">
        <f t="shared" si="0"/>
        <v>4375</v>
      </c>
      <c r="H28" s="24">
        <v>4375</v>
      </c>
      <c r="I28" s="24"/>
      <c r="J28" s="158"/>
      <c r="K28" s="24"/>
      <c r="L28" s="24"/>
      <c r="M28" s="24"/>
      <c r="N28" s="159" t="s">
        <v>124</v>
      </c>
    </row>
    <row r="29" spans="1:14" ht="42" customHeight="1">
      <c r="A29" s="157" t="s">
        <v>125</v>
      </c>
      <c r="B29" s="105"/>
      <c r="C29" s="17" t="s">
        <v>126</v>
      </c>
      <c r="D29" s="330" t="s">
        <v>127</v>
      </c>
      <c r="E29" s="330"/>
      <c r="F29" s="24">
        <v>5850274</v>
      </c>
      <c r="G29" s="24">
        <f t="shared" si="0"/>
        <v>5813274</v>
      </c>
      <c r="H29" s="24">
        <v>2914872</v>
      </c>
      <c r="I29" s="24"/>
      <c r="J29" s="158">
        <v>2898402</v>
      </c>
      <c r="K29" s="24"/>
      <c r="L29" s="24"/>
      <c r="M29" s="24"/>
      <c r="N29" s="161" t="s">
        <v>128</v>
      </c>
    </row>
    <row r="30" spans="1:14" ht="42" customHeight="1">
      <c r="A30" s="157" t="s">
        <v>129</v>
      </c>
      <c r="B30" s="105"/>
      <c r="C30" s="17" t="s">
        <v>130</v>
      </c>
      <c r="D30" s="330" t="s">
        <v>131</v>
      </c>
      <c r="E30" s="330"/>
      <c r="F30" s="24">
        <v>1000000</v>
      </c>
      <c r="G30" s="24">
        <f t="shared" si="0"/>
        <v>500000</v>
      </c>
      <c r="H30" s="24">
        <v>250000</v>
      </c>
      <c r="I30" s="24"/>
      <c r="J30" s="158">
        <v>250000</v>
      </c>
      <c r="K30" s="24"/>
      <c r="L30" s="24">
        <v>500000</v>
      </c>
      <c r="M30" s="24"/>
      <c r="N30" s="159" t="s">
        <v>132</v>
      </c>
    </row>
    <row r="31" spans="1:14" ht="42" customHeight="1">
      <c r="A31" s="157" t="s">
        <v>133</v>
      </c>
      <c r="B31" s="105"/>
      <c r="C31" s="17" t="s">
        <v>134</v>
      </c>
      <c r="D31" s="330" t="s">
        <v>135</v>
      </c>
      <c r="E31" s="330"/>
      <c r="F31" s="24">
        <v>1921032</v>
      </c>
      <c r="G31" s="24">
        <f t="shared" si="0"/>
        <v>31470</v>
      </c>
      <c r="H31" s="24">
        <v>31470</v>
      </c>
      <c r="I31" s="24"/>
      <c r="J31" s="158"/>
      <c r="K31" s="24"/>
      <c r="L31" s="24">
        <v>1889562</v>
      </c>
      <c r="M31" s="24"/>
      <c r="N31" s="159" t="s">
        <v>136</v>
      </c>
    </row>
    <row r="32" spans="1:14" ht="40.5" customHeight="1">
      <c r="A32" s="157" t="s">
        <v>137</v>
      </c>
      <c r="B32" s="105"/>
      <c r="C32" s="17" t="s">
        <v>138</v>
      </c>
      <c r="D32" s="330" t="s">
        <v>139</v>
      </c>
      <c r="E32" s="330"/>
      <c r="F32" s="24">
        <v>1465759</v>
      </c>
      <c r="G32" s="24">
        <f t="shared" si="0"/>
        <v>15000</v>
      </c>
      <c r="H32" s="24">
        <v>15000</v>
      </c>
      <c r="I32" s="24"/>
      <c r="J32" s="158"/>
      <c r="K32" s="24"/>
      <c r="L32" s="24">
        <v>1450759</v>
      </c>
      <c r="M32" s="24"/>
      <c r="N32" s="159" t="s">
        <v>140</v>
      </c>
    </row>
    <row r="33" spans="1:14" ht="41.25" customHeight="1">
      <c r="A33" s="157" t="s">
        <v>141</v>
      </c>
      <c r="B33" s="105"/>
      <c r="C33" s="17" t="s">
        <v>142</v>
      </c>
      <c r="D33" s="330" t="s">
        <v>143</v>
      </c>
      <c r="E33" s="330"/>
      <c r="F33" s="24">
        <v>1355890</v>
      </c>
      <c r="G33" s="24">
        <f t="shared" si="0"/>
        <v>31470</v>
      </c>
      <c r="H33" s="24">
        <v>31470</v>
      </c>
      <c r="I33" s="24"/>
      <c r="J33" s="158"/>
      <c r="K33" s="24"/>
      <c r="L33" s="24">
        <v>1300000</v>
      </c>
      <c r="M33" s="24"/>
      <c r="N33" s="159" t="s">
        <v>144</v>
      </c>
    </row>
    <row r="34" spans="1:14" ht="58.5" customHeight="1">
      <c r="A34" s="157" t="s">
        <v>145</v>
      </c>
      <c r="B34" s="105"/>
      <c r="C34" s="17" t="s">
        <v>146</v>
      </c>
      <c r="D34" s="330" t="s">
        <v>147</v>
      </c>
      <c r="E34" s="330"/>
      <c r="F34" s="24">
        <f>G34+L34</f>
        <v>113847</v>
      </c>
      <c r="G34" s="24">
        <f t="shared" si="0"/>
        <v>113847</v>
      </c>
      <c r="H34" s="24">
        <v>113847</v>
      </c>
      <c r="I34" s="24"/>
      <c r="J34" s="158"/>
      <c r="K34" s="24"/>
      <c r="L34" s="24"/>
      <c r="M34" s="24"/>
      <c r="N34" s="159" t="s">
        <v>148</v>
      </c>
    </row>
    <row r="35" spans="1:14" ht="38.25" customHeight="1">
      <c r="A35" s="157" t="s">
        <v>149</v>
      </c>
      <c r="B35" s="50">
        <v>700</v>
      </c>
      <c r="C35" s="50">
        <v>70005</v>
      </c>
      <c r="D35" s="330" t="s">
        <v>150</v>
      </c>
      <c r="E35" s="330"/>
      <c r="F35" s="24">
        <f>G35+L35</f>
        <v>3050000</v>
      </c>
      <c r="G35" s="24">
        <f t="shared" si="0"/>
        <v>50000</v>
      </c>
      <c r="H35" s="24">
        <v>50000</v>
      </c>
      <c r="I35" s="24"/>
      <c r="J35" s="158"/>
      <c r="K35" s="24"/>
      <c r="L35" s="24">
        <v>3000000</v>
      </c>
      <c r="M35" s="24"/>
      <c r="N35" s="159" t="s">
        <v>151</v>
      </c>
    </row>
    <row r="36" spans="1:14" ht="56.25" customHeight="1">
      <c r="A36" s="157" t="s">
        <v>152</v>
      </c>
      <c r="B36" s="50">
        <v>750</v>
      </c>
      <c r="C36" s="50">
        <v>75023</v>
      </c>
      <c r="D36" s="330" t="s">
        <v>153</v>
      </c>
      <c r="E36" s="330"/>
      <c r="F36" s="24">
        <f>G36+L36+3700</f>
        <v>601640</v>
      </c>
      <c r="G36" s="24">
        <f t="shared" si="0"/>
        <v>597940</v>
      </c>
      <c r="H36" s="162">
        <v>298970</v>
      </c>
      <c r="I36" s="162"/>
      <c r="J36" s="163">
        <v>298970</v>
      </c>
      <c r="K36" s="162"/>
      <c r="L36" s="24"/>
      <c r="M36" s="24"/>
      <c r="N36" s="159" t="s">
        <v>154</v>
      </c>
    </row>
    <row r="37" spans="1:14" ht="59.25" customHeight="1">
      <c r="A37" s="157" t="s">
        <v>155</v>
      </c>
      <c r="B37" s="50"/>
      <c r="C37" s="50">
        <v>75023</v>
      </c>
      <c r="D37" s="330" t="s">
        <v>156</v>
      </c>
      <c r="E37" s="330"/>
      <c r="F37" s="24">
        <f>G37+L37+6300</f>
        <v>662043</v>
      </c>
      <c r="G37" s="24">
        <f t="shared" si="0"/>
        <v>655743</v>
      </c>
      <c r="H37" s="162">
        <v>252623</v>
      </c>
      <c r="I37" s="162"/>
      <c r="J37" s="163"/>
      <c r="K37" s="162">
        <v>403120</v>
      </c>
      <c r="L37" s="24"/>
      <c r="M37" s="24"/>
      <c r="N37" s="159" t="s">
        <v>157</v>
      </c>
    </row>
    <row r="38" spans="1:14" ht="48" customHeight="1">
      <c r="A38" s="157" t="s">
        <v>158</v>
      </c>
      <c r="B38" s="50">
        <v>754</v>
      </c>
      <c r="C38" s="50">
        <v>75412</v>
      </c>
      <c r="D38" s="330" t="s">
        <v>159</v>
      </c>
      <c r="E38" s="330"/>
      <c r="F38" s="24">
        <v>1306400</v>
      </c>
      <c r="G38" s="24">
        <f t="shared" si="0"/>
        <v>1305400</v>
      </c>
      <c r="H38" s="24"/>
      <c r="I38" s="24">
        <v>261080</v>
      </c>
      <c r="J38" s="158"/>
      <c r="K38" s="24">
        <v>1044320</v>
      </c>
      <c r="L38" s="24"/>
      <c r="M38" s="24"/>
      <c r="N38" s="159" t="s">
        <v>160</v>
      </c>
    </row>
    <row r="39" spans="1:14" ht="12.75" customHeight="1" hidden="1">
      <c r="A39" s="157" t="s">
        <v>161</v>
      </c>
      <c r="B39" s="50"/>
      <c r="C39" s="50"/>
      <c r="D39" s="330"/>
      <c r="E39" s="330"/>
      <c r="F39" s="24"/>
      <c r="G39" s="24"/>
      <c r="H39" s="24"/>
      <c r="I39" s="24"/>
      <c r="J39" s="158"/>
      <c r="K39" s="24"/>
      <c r="L39" s="24"/>
      <c r="M39" s="24"/>
      <c r="N39" s="159" t="s">
        <v>162</v>
      </c>
    </row>
    <row r="40" spans="1:14" ht="49.5" customHeight="1">
      <c r="A40" s="157" t="s">
        <v>163</v>
      </c>
      <c r="B40" s="50">
        <v>851</v>
      </c>
      <c r="C40" s="50">
        <v>85121</v>
      </c>
      <c r="D40" s="330" t="s">
        <v>164</v>
      </c>
      <c r="E40" s="330"/>
      <c r="F40" s="24">
        <f>G40+L40+22402</f>
        <v>498431</v>
      </c>
      <c r="G40" s="24">
        <f>I40+J40+H40</f>
        <v>196950</v>
      </c>
      <c r="H40" s="24">
        <f>53200-6250</f>
        <v>46950</v>
      </c>
      <c r="I40" s="24"/>
      <c r="J40" s="158">
        <v>150000</v>
      </c>
      <c r="K40" s="24"/>
      <c r="L40" s="24">
        <v>279079</v>
      </c>
      <c r="M40" s="24"/>
      <c r="N40" s="159" t="s">
        <v>165</v>
      </c>
    </row>
    <row r="41" spans="1:14" ht="48" customHeight="1">
      <c r="A41" s="157" t="s">
        <v>166</v>
      </c>
      <c r="B41" s="50"/>
      <c r="C41" s="50">
        <v>85121</v>
      </c>
      <c r="D41" s="330" t="s">
        <v>167</v>
      </c>
      <c r="E41" s="330"/>
      <c r="F41" s="24">
        <f>G41+L41</f>
        <v>31250</v>
      </c>
      <c r="G41" s="24">
        <f>I41+J41+H41</f>
        <v>31250</v>
      </c>
      <c r="H41" s="24">
        <v>6250</v>
      </c>
      <c r="I41" s="24"/>
      <c r="J41" s="158">
        <v>25000</v>
      </c>
      <c r="K41" s="24"/>
      <c r="L41" s="24"/>
      <c r="M41" s="24"/>
      <c r="N41" s="159" t="s">
        <v>168</v>
      </c>
    </row>
    <row r="42" spans="1:14" ht="49.5" customHeight="1">
      <c r="A42" s="157" t="s">
        <v>169</v>
      </c>
      <c r="B42" s="50">
        <v>921</v>
      </c>
      <c r="C42" s="50">
        <v>92109</v>
      </c>
      <c r="D42" s="330" t="s">
        <v>170</v>
      </c>
      <c r="E42" s="330"/>
      <c r="F42" s="24">
        <v>768500</v>
      </c>
      <c r="G42" s="24">
        <f>H42+I42+J42+K42</f>
        <v>518500</v>
      </c>
      <c r="H42" s="24">
        <v>143500</v>
      </c>
      <c r="I42" s="24"/>
      <c r="J42" s="158">
        <v>375000</v>
      </c>
      <c r="K42" s="24"/>
      <c r="L42" s="24">
        <v>250000</v>
      </c>
      <c r="M42" s="24"/>
      <c r="N42" s="159" t="s">
        <v>171</v>
      </c>
    </row>
    <row r="43" spans="1:14" ht="38.25" customHeight="1">
      <c r="A43" s="157" t="s">
        <v>172</v>
      </c>
      <c r="B43" s="50">
        <v>926</v>
      </c>
      <c r="C43" s="50">
        <v>92601</v>
      </c>
      <c r="D43" s="331" t="s">
        <v>173</v>
      </c>
      <c r="E43" s="331"/>
      <c r="F43" s="24">
        <v>7504740</v>
      </c>
      <c r="G43" s="24">
        <f>H43+I43+J43+K43</f>
        <v>4915740</v>
      </c>
      <c r="H43" s="24"/>
      <c r="I43" s="24">
        <v>844722</v>
      </c>
      <c r="J43" s="158"/>
      <c r="K43" s="24">
        <v>4071018</v>
      </c>
      <c r="L43" s="24">
        <v>2552000</v>
      </c>
      <c r="M43" s="24"/>
      <c r="N43" s="159" t="s">
        <v>174</v>
      </c>
    </row>
    <row r="44" spans="1:14" ht="12.75" customHeight="1" hidden="1">
      <c r="A44" s="157"/>
      <c r="B44" s="105"/>
      <c r="C44" s="105"/>
      <c r="D44" s="160"/>
      <c r="E44" s="160"/>
      <c r="F44" s="24"/>
      <c r="G44" s="24"/>
      <c r="H44" s="24"/>
      <c r="I44" s="24"/>
      <c r="J44" s="158"/>
      <c r="K44" s="24"/>
      <c r="L44" s="24"/>
      <c r="M44" s="24"/>
      <c r="N44" s="159"/>
    </row>
    <row r="45" spans="1:14" ht="12.75" customHeight="1" hidden="1">
      <c r="A45" s="157"/>
      <c r="B45" s="105"/>
      <c r="C45" s="105"/>
      <c r="D45" s="160"/>
      <c r="E45" s="160"/>
      <c r="F45" s="24"/>
      <c r="G45" s="24"/>
      <c r="H45" s="24"/>
      <c r="I45" s="24"/>
      <c r="J45" s="158"/>
      <c r="K45" s="24"/>
      <c r="L45" s="24"/>
      <c r="M45" s="24"/>
      <c r="N45" s="159"/>
    </row>
    <row r="46" spans="1:14" ht="12.75" customHeight="1" hidden="1">
      <c r="A46" s="157"/>
      <c r="B46" s="105"/>
      <c r="C46" s="105"/>
      <c r="D46" s="160"/>
      <c r="E46" s="160"/>
      <c r="F46" s="24"/>
      <c r="G46" s="24"/>
      <c r="H46" s="24"/>
      <c r="I46" s="24"/>
      <c r="J46" s="158"/>
      <c r="K46" s="24"/>
      <c r="L46" s="24"/>
      <c r="M46" s="24"/>
      <c r="N46" s="159"/>
    </row>
    <row r="47" spans="1:14" ht="12.75" customHeight="1" hidden="1">
      <c r="A47" s="157"/>
      <c r="B47" s="105"/>
      <c r="C47" s="105"/>
      <c r="D47" s="160"/>
      <c r="E47" s="160"/>
      <c r="F47" s="24"/>
      <c r="G47" s="24"/>
      <c r="H47" s="24"/>
      <c r="I47" s="24"/>
      <c r="J47" s="158"/>
      <c r="K47" s="24"/>
      <c r="L47" s="24"/>
      <c r="M47" s="24"/>
      <c r="N47" s="159"/>
    </row>
    <row r="48" spans="1:14" ht="12.75" customHeight="1" hidden="1">
      <c r="A48" s="157"/>
      <c r="B48" s="105"/>
      <c r="C48" s="105"/>
      <c r="D48" s="330"/>
      <c r="E48" s="330"/>
      <c r="F48" s="24"/>
      <c r="G48" s="24"/>
      <c r="H48" s="24"/>
      <c r="I48" s="24"/>
      <c r="J48" s="158"/>
      <c r="K48" s="24"/>
      <c r="L48" s="24"/>
      <c r="M48" s="24"/>
      <c r="N48" s="159"/>
    </row>
    <row r="49" spans="1:14" s="148" customFormat="1" ht="22.5" customHeight="1">
      <c r="A49" s="332" t="s">
        <v>175</v>
      </c>
      <c r="B49" s="332"/>
      <c r="C49" s="332"/>
      <c r="D49" s="332"/>
      <c r="E49" s="332"/>
      <c r="F49" s="164">
        <f>SUM(F9:F43)</f>
        <v>38410040</v>
      </c>
      <c r="G49" s="164">
        <f aca="true" t="shared" si="1" ref="G49:L49">SUM(G9:G43)</f>
        <v>21449001</v>
      </c>
      <c r="H49" s="164">
        <f t="shared" si="1"/>
        <v>4283093</v>
      </c>
      <c r="I49" s="164">
        <f t="shared" si="1"/>
        <v>2930078</v>
      </c>
      <c r="J49" s="164">
        <f t="shared" si="1"/>
        <v>3997372</v>
      </c>
      <c r="K49" s="164">
        <f t="shared" si="1"/>
        <v>10238458</v>
      </c>
      <c r="L49" s="164">
        <f t="shared" si="1"/>
        <v>16726248</v>
      </c>
      <c r="M49" s="164">
        <f>M9+M11+M12+M13</f>
        <v>0</v>
      </c>
      <c r="N49" s="165" t="s">
        <v>176</v>
      </c>
    </row>
    <row r="51" spans="1:14" ht="12.75">
      <c r="A51" s="68" t="s">
        <v>177</v>
      </c>
      <c r="L51" s="341" t="s">
        <v>178</v>
      </c>
      <c r="M51" s="341"/>
      <c r="N51" s="341"/>
    </row>
    <row r="52" ht="12.75">
      <c r="A52" s="68" t="s">
        <v>179</v>
      </c>
    </row>
    <row r="53" spans="1:14" ht="12.75">
      <c r="A53" s="68" t="s">
        <v>180</v>
      </c>
      <c r="L53" s="341" t="s">
        <v>181</v>
      </c>
      <c r="M53" s="341"/>
      <c r="N53" s="341"/>
    </row>
    <row r="54" ht="12.75">
      <c r="A54" s="68" t="s">
        <v>182</v>
      </c>
    </row>
    <row r="56" ht="12.75">
      <c r="A56" s="166" t="s">
        <v>183</v>
      </c>
    </row>
  </sheetData>
  <mergeCells count="56">
    <mergeCell ref="D48:E48"/>
    <mergeCell ref="A49:E49"/>
    <mergeCell ref="L51:N51"/>
    <mergeCell ref="L53:N53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90"/>
  <headerFooter alignWithMargins="0">
    <oddHeader>&amp;R&amp;9Załącznik nr &amp;A
 do uchwały Rady Gminy Nr XXIII/206/09 
z dnia  05 lutego 2009r.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ySplit="7" topLeftCell="BM12" activePane="bottomLeft" state="frozen"/>
      <selection pane="topLeft" activeCell="J25" sqref="J25"/>
      <selection pane="bottomLeft" activeCell="J25" sqref="J25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16.75390625" style="68" customWidth="1"/>
    <col min="13" max="16384" width="9.125" style="68" customWidth="1"/>
  </cols>
  <sheetData>
    <row r="1" spans="1:12" ht="18">
      <c r="A1" s="344" t="s">
        <v>184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0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 t="s">
        <v>185</v>
      </c>
    </row>
    <row r="3" spans="1:12" s="153" customFormat="1" ht="19.5" customHeight="1">
      <c r="A3" s="345" t="s">
        <v>186</v>
      </c>
      <c r="B3" s="346" t="s">
        <v>187</v>
      </c>
      <c r="C3" s="346" t="s">
        <v>188</v>
      </c>
      <c r="D3" s="347" t="s">
        <v>189</v>
      </c>
      <c r="E3" s="347"/>
      <c r="F3" s="324"/>
      <c r="G3" s="347" t="s">
        <v>190</v>
      </c>
      <c r="H3" s="347"/>
      <c r="I3" s="347"/>
      <c r="J3" s="347"/>
      <c r="K3" s="347"/>
      <c r="L3" s="327" t="s">
        <v>191</v>
      </c>
    </row>
    <row r="4" spans="1:12" s="153" customFormat="1" ht="19.5" customHeight="1">
      <c r="A4" s="345"/>
      <c r="B4" s="346"/>
      <c r="C4" s="346"/>
      <c r="D4" s="347"/>
      <c r="E4" s="347"/>
      <c r="F4" s="324"/>
      <c r="G4" s="328" t="s">
        <v>192</v>
      </c>
      <c r="H4" s="328" t="s">
        <v>193</v>
      </c>
      <c r="I4" s="328"/>
      <c r="J4" s="328"/>
      <c r="K4" s="328"/>
      <c r="L4" s="327"/>
    </row>
    <row r="5" spans="1:12" s="153" customFormat="1" ht="29.25" customHeight="1">
      <c r="A5" s="345"/>
      <c r="B5" s="346"/>
      <c r="C5" s="346"/>
      <c r="D5" s="347"/>
      <c r="E5" s="347"/>
      <c r="F5" s="324"/>
      <c r="G5" s="328"/>
      <c r="H5" s="328" t="s">
        <v>194</v>
      </c>
      <c r="I5" s="328" t="s">
        <v>195</v>
      </c>
      <c r="J5" s="328" t="s">
        <v>196</v>
      </c>
      <c r="K5" s="328" t="s">
        <v>197</v>
      </c>
      <c r="L5" s="327"/>
    </row>
    <row r="6" spans="1:12" s="153" customFormat="1" ht="19.5" customHeight="1">
      <c r="A6" s="345"/>
      <c r="B6" s="346"/>
      <c r="C6" s="346"/>
      <c r="D6" s="347"/>
      <c r="E6" s="347"/>
      <c r="F6" s="324"/>
      <c r="G6" s="328"/>
      <c r="H6" s="328"/>
      <c r="I6" s="328"/>
      <c r="J6" s="328"/>
      <c r="K6" s="328"/>
      <c r="L6" s="327"/>
    </row>
    <row r="7" spans="1:12" s="153" customFormat="1" ht="19.5" customHeight="1">
      <c r="A7" s="345"/>
      <c r="B7" s="346"/>
      <c r="C7" s="346"/>
      <c r="D7" s="347"/>
      <c r="E7" s="347"/>
      <c r="F7" s="324"/>
      <c r="G7" s="328"/>
      <c r="H7" s="328"/>
      <c r="I7" s="328"/>
      <c r="J7" s="328"/>
      <c r="K7" s="328"/>
      <c r="L7" s="327"/>
    </row>
    <row r="8" spans="1:12" ht="7.5" customHeight="1">
      <c r="A8" s="154">
        <v>1</v>
      </c>
      <c r="B8" s="155">
        <v>2</v>
      </c>
      <c r="C8" s="155">
        <v>3</v>
      </c>
      <c r="D8" s="329">
        <v>5</v>
      </c>
      <c r="E8" s="329"/>
      <c r="F8" s="155"/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6">
        <v>12</v>
      </c>
    </row>
    <row r="9" spans="1:12" ht="51" customHeight="1">
      <c r="A9" s="157" t="s">
        <v>198</v>
      </c>
      <c r="B9" s="167" t="s">
        <v>199</v>
      </c>
      <c r="C9" s="167" t="s">
        <v>200</v>
      </c>
      <c r="D9" s="330" t="s">
        <v>201</v>
      </c>
      <c r="E9" s="330"/>
      <c r="F9" s="105"/>
      <c r="G9" s="162">
        <f>H9+I9+J9+K9</f>
        <v>40000</v>
      </c>
      <c r="H9" s="162">
        <v>40000</v>
      </c>
      <c r="I9" s="162"/>
      <c r="J9" s="163"/>
      <c r="K9" s="162"/>
      <c r="L9" s="168" t="s">
        <v>202</v>
      </c>
    </row>
    <row r="10" spans="1:12" ht="38.25" customHeight="1">
      <c r="A10" s="157" t="s">
        <v>203</v>
      </c>
      <c r="B10" s="167" t="s">
        <v>204</v>
      </c>
      <c r="C10" s="167" t="s">
        <v>205</v>
      </c>
      <c r="D10" s="330" t="s">
        <v>206</v>
      </c>
      <c r="E10" s="330"/>
      <c r="F10" s="105"/>
      <c r="G10" s="162">
        <f>H10+I10+J10+K10</f>
        <v>46273</v>
      </c>
      <c r="H10" s="162">
        <v>46273</v>
      </c>
      <c r="I10" s="162"/>
      <c r="J10" s="163"/>
      <c r="K10" s="162"/>
      <c r="L10" s="168" t="s">
        <v>207</v>
      </c>
    </row>
    <row r="11" spans="1:12" ht="25.5">
      <c r="A11" s="157" t="s">
        <v>208</v>
      </c>
      <c r="B11" s="167" t="s">
        <v>209</v>
      </c>
      <c r="C11" s="167" t="s">
        <v>210</v>
      </c>
      <c r="D11" s="325" t="s">
        <v>211</v>
      </c>
      <c r="E11" s="325"/>
      <c r="F11" s="105"/>
      <c r="G11" s="162">
        <f>H11+I11+J11+K11</f>
        <v>5000</v>
      </c>
      <c r="H11" s="162">
        <v>5000</v>
      </c>
      <c r="I11" s="162"/>
      <c r="J11" s="163"/>
      <c r="K11" s="162"/>
      <c r="L11" s="168" t="s">
        <v>212</v>
      </c>
    </row>
    <row r="12" spans="1:12" ht="45.75" customHeight="1">
      <c r="A12" s="157" t="s">
        <v>213</v>
      </c>
      <c r="B12" s="167" t="s">
        <v>214</v>
      </c>
      <c r="C12" s="167" t="s">
        <v>215</v>
      </c>
      <c r="D12" s="330" t="s">
        <v>216</v>
      </c>
      <c r="E12" s="330"/>
      <c r="F12" s="105"/>
      <c r="G12" s="24">
        <f>H12+I12+J12+K12</f>
        <v>96500</v>
      </c>
      <c r="H12" s="24">
        <v>96500</v>
      </c>
      <c r="I12" s="24"/>
      <c r="J12" s="158"/>
      <c r="K12" s="24"/>
      <c r="L12" s="168" t="s">
        <v>217</v>
      </c>
    </row>
    <row r="13" spans="1:12" ht="28.5" customHeight="1">
      <c r="A13" s="157" t="s">
        <v>218</v>
      </c>
      <c r="B13" s="167"/>
      <c r="C13" s="167" t="s">
        <v>219</v>
      </c>
      <c r="D13" s="325" t="s">
        <v>220</v>
      </c>
      <c r="E13" s="325"/>
      <c r="F13" s="105"/>
      <c r="G13" s="24">
        <f>H13+I13+J13+K13</f>
        <v>5000</v>
      </c>
      <c r="H13" s="24">
        <v>5000</v>
      </c>
      <c r="I13" s="24"/>
      <c r="J13" s="158"/>
      <c r="K13" s="24"/>
      <c r="L13" s="168" t="s">
        <v>221</v>
      </c>
    </row>
    <row r="14" spans="1:12" ht="12.75" customHeight="1" hidden="1">
      <c r="A14" s="157" t="s">
        <v>222</v>
      </c>
      <c r="B14" s="167"/>
      <c r="C14" s="167"/>
      <c r="D14" s="330"/>
      <c r="E14" s="330"/>
      <c r="F14" s="105"/>
      <c r="G14" s="24"/>
      <c r="H14" s="24"/>
      <c r="I14" s="24"/>
      <c r="J14" s="158"/>
      <c r="K14" s="24"/>
      <c r="L14" s="168"/>
    </row>
    <row r="15" spans="1:12" ht="39" customHeight="1">
      <c r="A15" s="157" t="s">
        <v>223</v>
      </c>
      <c r="B15" s="167" t="s">
        <v>224</v>
      </c>
      <c r="C15" s="167" t="s">
        <v>225</v>
      </c>
      <c r="D15" s="330" t="s">
        <v>226</v>
      </c>
      <c r="E15" s="330"/>
      <c r="F15" s="105"/>
      <c r="G15" s="24">
        <f>H15+I15+J15+K15</f>
        <v>300000</v>
      </c>
      <c r="H15" s="24">
        <v>150000</v>
      </c>
      <c r="I15" s="24"/>
      <c r="J15" s="158">
        <v>150000</v>
      </c>
      <c r="K15" s="24"/>
      <c r="L15" s="168" t="s">
        <v>227</v>
      </c>
    </row>
    <row r="16" spans="1:12" ht="48.75" customHeight="1">
      <c r="A16" s="157" t="s">
        <v>228</v>
      </c>
      <c r="B16" s="167"/>
      <c r="C16" s="167" t="s">
        <v>229</v>
      </c>
      <c r="D16" s="330" t="s">
        <v>230</v>
      </c>
      <c r="E16" s="330"/>
      <c r="F16" s="105"/>
      <c r="G16" s="24">
        <f>H16+I16+K16</f>
        <v>25000</v>
      </c>
      <c r="H16" s="24">
        <v>25000</v>
      </c>
      <c r="I16" s="24"/>
      <c r="J16" s="158"/>
      <c r="K16" s="24"/>
      <c r="L16" s="168" t="s">
        <v>231</v>
      </c>
    </row>
    <row r="17" spans="1:12" ht="12.75" hidden="1">
      <c r="A17" s="157"/>
      <c r="B17" s="169"/>
      <c r="C17" s="167"/>
      <c r="D17" s="105"/>
      <c r="E17" s="105"/>
      <c r="F17" s="105"/>
      <c r="G17" s="24"/>
      <c r="H17" s="24"/>
      <c r="I17" s="24"/>
      <c r="J17" s="158"/>
      <c r="K17" s="24"/>
      <c r="L17" s="168"/>
    </row>
    <row r="18" spans="1:12" s="148" customFormat="1" ht="22.5" customHeight="1">
      <c r="A18" s="332" t="s">
        <v>232</v>
      </c>
      <c r="B18" s="332"/>
      <c r="C18" s="332"/>
      <c r="D18" s="332"/>
      <c r="E18" s="332"/>
      <c r="F18" s="170"/>
      <c r="G18" s="164">
        <f>SUM(G9:G16)</f>
        <v>517773</v>
      </c>
      <c r="H18" s="164">
        <f>SUM(H9:H16)</f>
        <v>367773</v>
      </c>
      <c r="I18" s="164">
        <f>SUM(I9:I16)</f>
        <v>0</v>
      </c>
      <c r="J18" s="164">
        <f>SUM(J9:J16)</f>
        <v>150000</v>
      </c>
      <c r="K18" s="164">
        <f>SUM(K9:K16)</f>
        <v>0</v>
      </c>
      <c r="L18" s="165" t="s">
        <v>233</v>
      </c>
    </row>
    <row r="20" spans="1:12" ht="12.75">
      <c r="A20" s="68" t="s">
        <v>234</v>
      </c>
      <c r="J20" s="341" t="s">
        <v>235</v>
      </c>
      <c r="K20" s="341"/>
      <c r="L20" s="341"/>
    </row>
    <row r="21" ht="12.75">
      <c r="A21" s="68" t="s">
        <v>236</v>
      </c>
    </row>
    <row r="22" spans="1:12" ht="12.75">
      <c r="A22" s="68" t="s">
        <v>237</v>
      </c>
      <c r="J22" s="341" t="s">
        <v>238</v>
      </c>
      <c r="K22" s="341"/>
      <c r="L22" s="341"/>
    </row>
    <row r="23" ht="12.75">
      <c r="A23" s="68" t="s">
        <v>239</v>
      </c>
    </row>
    <row r="25" ht="12.75">
      <c r="A25" s="166" t="s">
        <v>240</v>
      </c>
    </row>
  </sheetData>
  <mergeCells count="26">
    <mergeCell ref="D16:E16"/>
    <mergeCell ref="A18:E18"/>
    <mergeCell ref="J20:L20"/>
    <mergeCell ref="J22:L22"/>
    <mergeCell ref="D12:E12"/>
    <mergeCell ref="D13:E13"/>
    <mergeCell ref="D14:E14"/>
    <mergeCell ref="D15:E15"/>
    <mergeCell ref="D8:E8"/>
    <mergeCell ref="D9:E9"/>
    <mergeCell ref="D10:E10"/>
    <mergeCell ref="D11:E11"/>
    <mergeCell ref="H5:H7"/>
    <mergeCell ref="I5:I7"/>
    <mergeCell ref="J5:J7"/>
    <mergeCell ref="K5:K7"/>
    <mergeCell ref="A1:L1"/>
    <mergeCell ref="A3:A7"/>
    <mergeCell ref="B3:B7"/>
    <mergeCell ref="C3:C7"/>
    <mergeCell ref="D3:E7"/>
    <mergeCell ref="F3:F7"/>
    <mergeCell ref="G3:K3"/>
    <mergeCell ref="L3:L7"/>
    <mergeCell ref="G4:G7"/>
    <mergeCell ref="H4:K4"/>
  </mergeCells>
  <printOptions horizontalCentered="1"/>
  <pageMargins left="0.5118055555555556" right="0.39375" top="0.7479166666666667" bottom="0.39375" header="0.27569444444444446" footer="0.19652777777777777"/>
  <pageSetup fitToHeight="0" horizontalDpi="300" verticalDpi="300" orientation="landscape" paperSize="9" scale="90"/>
  <headerFooter alignWithMargins="0">
    <oddHeader>&amp;R&amp;9Załącznik nr &amp;A
 do uchwały Rady Gminy Nr XXIII/206/09 
z dnia 05 lutego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F40">
      <selection activeCell="N94" sqref="N94"/>
    </sheetView>
  </sheetViews>
  <sheetFormatPr defaultColWidth="9.00390625" defaultRowHeight="12.75"/>
  <cols>
    <col min="1" max="1" width="3.625" style="171" customWidth="1"/>
    <col min="2" max="2" width="13.25390625" style="171" customWidth="1"/>
    <col min="3" max="3" width="9.25390625" style="171" customWidth="1"/>
    <col min="4" max="4" width="10.00390625" style="171" customWidth="1"/>
    <col min="5" max="5" width="10.375" style="171" customWidth="1"/>
    <col min="6" max="6" width="8.875" style="171" customWidth="1"/>
    <col min="7" max="7" width="8.75390625" style="171" customWidth="1"/>
    <col min="8" max="8" width="8.625" style="171" customWidth="1"/>
    <col min="9" max="9" width="9.375" style="171" customWidth="1"/>
    <col min="10" max="11" width="7.75390625" style="171" customWidth="1"/>
    <col min="12" max="12" width="9.75390625" style="171" customWidth="1"/>
    <col min="13" max="13" width="11.375" style="171" customWidth="1"/>
    <col min="14" max="14" width="9.875" style="171" customWidth="1"/>
    <col min="15" max="15" width="8.25390625" style="171" customWidth="1"/>
    <col min="16" max="16" width="7.875" style="171" customWidth="1"/>
    <col min="17" max="17" width="8.75390625" style="171" customWidth="1"/>
    <col min="18" max="16384" width="10.25390625" style="171" customWidth="1"/>
  </cols>
  <sheetData>
    <row r="1" spans="1:17" ht="12.75">
      <c r="A1" s="326" t="s">
        <v>241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5:7" ht="11.25">
      <c r="E2" s="172"/>
      <c r="F2" s="172"/>
      <c r="G2" s="172"/>
    </row>
    <row r="3" spans="1:17" ht="11.25" customHeight="1">
      <c r="A3" s="348" t="s">
        <v>242</v>
      </c>
      <c r="B3" s="348" t="s">
        <v>243</v>
      </c>
      <c r="C3" s="349" t="s">
        <v>244</v>
      </c>
      <c r="D3" s="349" t="s">
        <v>245</v>
      </c>
      <c r="E3" s="350" t="s">
        <v>246</v>
      </c>
      <c r="F3" s="351" t="s">
        <v>247</v>
      </c>
      <c r="G3" s="351"/>
      <c r="H3" s="348" t="s">
        <v>248</v>
      </c>
      <c r="I3" s="348"/>
      <c r="J3" s="348"/>
      <c r="K3" s="348"/>
      <c r="L3" s="348"/>
      <c r="M3" s="348"/>
      <c r="N3" s="348"/>
      <c r="O3" s="348"/>
      <c r="P3" s="348"/>
      <c r="Q3" s="348"/>
    </row>
    <row r="4" spans="1:17" ht="11.25" customHeight="1">
      <c r="A4" s="348"/>
      <c r="B4" s="348"/>
      <c r="C4" s="349"/>
      <c r="D4" s="349"/>
      <c r="E4" s="350"/>
      <c r="F4" s="350" t="s">
        <v>249</v>
      </c>
      <c r="G4" s="350" t="s">
        <v>250</v>
      </c>
      <c r="H4" s="348" t="s">
        <v>251</v>
      </c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1.25" customHeight="1">
      <c r="A5" s="348"/>
      <c r="B5" s="348"/>
      <c r="C5" s="349"/>
      <c r="D5" s="349"/>
      <c r="E5" s="350"/>
      <c r="F5" s="350"/>
      <c r="G5" s="350"/>
      <c r="H5" s="349" t="s">
        <v>252</v>
      </c>
      <c r="I5" s="348" t="s">
        <v>253</v>
      </c>
      <c r="J5" s="348"/>
      <c r="K5" s="348"/>
      <c r="L5" s="348"/>
      <c r="M5" s="348"/>
      <c r="N5" s="348"/>
      <c r="O5" s="348"/>
      <c r="P5" s="348"/>
      <c r="Q5" s="348"/>
    </row>
    <row r="6" spans="1:17" ht="14.25" customHeight="1">
      <c r="A6" s="348"/>
      <c r="B6" s="348"/>
      <c r="C6" s="349"/>
      <c r="D6" s="349"/>
      <c r="E6" s="350"/>
      <c r="F6" s="350"/>
      <c r="G6" s="350"/>
      <c r="H6" s="349"/>
      <c r="I6" s="348" t="s">
        <v>254</v>
      </c>
      <c r="J6" s="348"/>
      <c r="K6" s="348"/>
      <c r="L6" s="348"/>
      <c r="M6" s="348" t="s">
        <v>255</v>
      </c>
      <c r="N6" s="348"/>
      <c r="O6" s="348"/>
      <c r="P6" s="348"/>
      <c r="Q6" s="348"/>
    </row>
    <row r="7" spans="1:17" ht="12.75" customHeight="1">
      <c r="A7" s="348"/>
      <c r="B7" s="348"/>
      <c r="C7" s="349"/>
      <c r="D7" s="349"/>
      <c r="E7" s="350"/>
      <c r="F7" s="350"/>
      <c r="G7" s="350"/>
      <c r="H7" s="349"/>
      <c r="I7" s="349" t="s">
        <v>256</v>
      </c>
      <c r="J7" s="348" t="s">
        <v>257</v>
      </c>
      <c r="K7" s="348"/>
      <c r="L7" s="348"/>
      <c r="M7" s="349" t="s">
        <v>258</v>
      </c>
      <c r="N7" s="349" t="s">
        <v>259</v>
      </c>
      <c r="O7" s="349"/>
      <c r="P7" s="349"/>
      <c r="Q7" s="349"/>
    </row>
    <row r="8" spans="1:17" ht="48" customHeight="1">
      <c r="A8" s="348"/>
      <c r="B8" s="348"/>
      <c r="C8" s="349"/>
      <c r="D8" s="349"/>
      <c r="E8" s="350"/>
      <c r="F8" s="350"/>
      <c r="G8" s="350"/>
      <c r="H8" s="349"/>
      <c r="I8" s="349"/>
      <c r="J8" s="173" t="s">
        <v>260</v>
      </c>
      <c r="K8" s="173" t="s">
        <v>261</v>
      </c>
      <c r="L8" s="173" t="s">
        <v>262</v>
      </c>
      <c r="M8" s="349"/>
      <c r="N8" s="173" t="s">
        <v>263</v>
      </c>
      <c r="O8" s="173" t="s">
        <v>264</v>
      </c>
      <c r="P8" s="173" t="s">
        <v>265</v>
      </c>
      <c r="Q8" s="173" t="s">
        <v>266</v>
      </c>
    </row>
    <row r="9" spans="1:17" ht="7.5" customHeight="1">
      <c r="A9" s="174">
        <v>1</v>
      </c>
      <c r="B9" s="174">
        <v>2</v>
      </c>
      <c r="C9" s="174">
        <v>3</v>
      </c>
      <c r="D9" s="174">
        <v>4</v>
      </c>
      <c r="E9" s="175">
        <v>5</v>
      </c>
      <c r="F9" s="175">
        <v>6</v>
      </c>
      <c r="G9" s="175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  <c r="N9" s="174">
        <v>14</v>
      </c>
      <c r="O9" s="174">
        <v>15</v>
      </c>
      <c r="P9" s="174">
        <v>16</v>
      </c>
      <c r="Q9" s="174">
        <v>17</v>
      </c>
    </row>
    <row r="10" spans="1:17" s="180" customFormat="1" ht="11.25">
      <c r="A10" s="176">
        <v>1</v>
      </c>
      <c r="B10" s="177" t="s">
        <v>267</v>
      </c>
      <c r="C10" s="352" t="s">
        <v>268</v>
      </c>
      <c r="D10" s="352"/>
      <c r="E10" s="178">
        <f>SUM(E15,E24,E33,E42,E55,E64)</f>
        <v>20499628</v>
      </c>
      <c r="F10" s="178">
        <f aca="true" t="shared" si="0" ref="F10:O10">SUM(F15,F24,F33,F42,F55,F64)</f>
        <v>3984974</v>
      </c>
      <c r="G10" s="178">
        <f t="shared" si="0"/>
        <v>16514654</v>
      </c>
      <c r="H10" s="179">
        <f>SUM(H15,H24,H33,H42,H55,H64)</f>
        <v>12776883</v>
      </c>
      <c r="I10" s="179">
        <f t="shared" si="0"/>
        <v>2538425</v>
      </c>
      <c r="J10" s="179">
        <f t="shared" si="0"/>
        <v>2285802</v>
      </c>
      <c r="K10" s="179">
        <f t="shared" si="0"/>
        <v>0</v>
      </c>
      <c r="L10" s="179">
        <f t="shared" si="0"/>
        <v>252623</v>
      </c>
      <c r="M10" s="179">
        <f t="shared" si="0"/>
        <v>10238458</v>
      </c>
      <c r="N10" s="179">
        <f t="shared" si="0"/>
        <v>0</v>
      </c>
      <c r="O10" s="179">
        <f>SUM(O15,O24,O33,O42,O55,O64)</f>
        <v>0</v>
      </c>
      <c r="P10" s="179">
        <f t="shared" si="0"/>
        <v>0</v>
      </c>
      <c r="Q10" s="179">
        <f t="shared" si="0"/>
        <v>10238458</v>
      </c>
    </row>
    <row r="11" spans="1:17" ht="11.25">
      <c r="A11" s="353" t="s">
        <v>269</v>
      </c>
      <c r="B11" s="181" t="s">
        <v>270</v>
      </c>
      <c r="C11" s="182" t="s">
        <v>271</v>
      </c>
      <c r="D11" s="183"/>
      <c r="E11" s="184"/>
      <c r="F11" s="184"/>
      <c r="G11" s="184"/>
      <c r="H11" s="183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17" ht="11.25">
      <c r="A12" s="353"/>
      <c r="B12" s="181" t="s">
        <v>272</v>
      </c>
      <c r="C12" s="187" t="s">
        <v>273</v>
      </c>
      <c r="D12" s="188"/>
      <c r="E12" s="189"/>
      <c r="F12" s="189"/>
      <c r="G12" s="189"/>
      <c r="H12" s="188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1:17" ht="11.25">
      <c r="A13" s="353"/>
      <c r="B13" s="181" t="s">
        <v>274</v>
      </c>
      <c r="C13" s="187" t="s">
        <v>275</v>
      </c>
      <c r="D13" s="188"/>
      <c r="E13" s="189"/>
      <c r="F13" s="189"/>
      <c r="G13" s="189"/>
      <c r="H13" s="188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ht="11.25">
      <c r="A14" s="353"/>
      <c r="B14" s="181" t="s">
        <v>276</v>
      </c>
      <c r="C14" s="192" t="s">
        <v>277</v>
      </c>
      <c r="D14" s="193"/>
      <c r="E14" s="194"/>
      <c r="F14" s="194"/>
      <c r="G14" s="194"/>
      <c r="H14" s="193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353"/>
      <c r="B15" s="197" t="s">
        <v>278</v>
      </c>
      <c r="C15" s="198"/>
      <c r="D15" s="199">
        <v>75023</v>
      </c>
      <c r="E15" s="200">
        <f>SUM(F15:G15)</f>
        <v>655743</v>
      </c>
      <c r="F15" s="200">
        <f>SUM(F16:F19)</f>
        <v>252623</v>
      </c>
      <c r="G15" s="200">
        <f>SUM(G16:G19)</f>
        <v>403120</v>
      </c>
      <c r="H15" s="201">
        <f>I15+M15</f>
        <v>655743</v>
      </c>
      <c r="I15" s="201">
        <f>SUM(J15:L15)</f>
        <v>252623</v>
      </c>
      <c r="J15" s="201"/>
      <c r="K15" s="201"/>
      <c r="L15" s="201">
        <v>252623</v>
      </c>
      <c r="M15" s="201">
        <f>SUM(N15:Q15)</f>
        <v>403120</v>
      </c>
      <c r="N15" s="201"/>
      <c r="O15" s="201"/>
      <c r="P15" s="201"/>
      <c r="Q15" s="201">
        <v>403120</v>
      </c>
    </row>
    <row r="16" spans="1:17" ht="11.25">
      <c r="A16" s="353"/>
      <c r="B16" s="197" t="s">
        <v>279</v>
      </c>
      <c r="C16" s="202"/>
      <c r="D16" s="202"/>
      <c r="E16" s="200">
        <f>SUM(F16:G16)</f>
        <v>655743</v>
      </c>
      <c r="F16" s="203">
        <f>SUM(I15)</f>
        <v>252623</v>
      </c>
      <c r="G16" s="203">
        <f>SUM(M15)</f>
        <v>403120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1.25">
      <c r="A17" s="353"/>
      <c r="B17" s="197" t="s">
        <v>280</v>
      </c>
      <c r="C17" s="202"/>
      <c r="D17" s="202"/>
      <c r="E17" s="200">
        <f>SUM(F17:G17)</f>
        <v>0</v>
      </c>
      <c r="F17" s="203"/>
      <c r="G17" s="203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ht="11.25">
      <c r="A18" s="353"/>
      <c r="B18" s="197" t="s">
        <v>281</v>
      </c>
      <c r="C18" s="202"/>
      <c r="D18" s="202"/>
      <c r="E18" s="200">
        <f>SUM(F18:G18)</f>
        <v>0</v>
      </c>
      <c r="F18" s="203"/>
      <c r="G18" s="203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ht="11.25">
      <c r="A19" s="353"/>
      <c r="B19" s="197" t="s">
        <v>282</v>
      </c>
      <c r="C19" s="202"/>
      <c r="D19" s="202"/>
      <c r="E19" s="200">
        <f>SUM(F19:G19)</f>
        <v>0</v>
      </c>
      <c r="F19" s="203"/>
      <c r="G19" s="203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1.25">
      <c r="A20" s="353" t="s">
        <v>283</v>
      </c>
      <c r="B20" s="181" t="s">
        <v>284</v>
      </c>
      <c r="C20" s="354" t="s">
        <v>285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</row>
    <row r="21" spans="1:17" ht="11.25">
      <c r="A21" s="353"/>
      <c r="B21" s="181" t="s">
        <v>286</v>
      </c>
      <c r="C21" s="355" t="s">
        <v>287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</row>
    <row r="22" spans="1:17" ht="11.25">
      <c r="A22" s="353"/>
      <c r="B22" s="181" t="s">
        <v>288</v>
      </c>
      <c r="C22" s="355" t="s">
        <v>289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</row>
    <row r="23" spans="1:17" ht="11.25">
      <c r="A23" s="353"/>
      <c r="B23" s="181" t="s">
        <v>290</v>
      </c>
      <c r="C23" s="356" t="s">
        <v>291</v>
      </c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</row>
    <row r="24" spans="1:17" ht="11.25">
      <c r="A24" s="353"/>
      <c r="B24" s="197" t="s">
        <v>292</v>
      </c>
      <c r="C24" s="198"/>
      <c r="D24" s="198" t="s">
        <v>293</v>
      </c>
      <c r="E24" s="200">
        <f>SUM(F24:G24)</f>
        <v>1305400</v>
      </c>
      <c r="F24" s="200">
        <f>SUM(F25:F28)</f>
        <v>261080</v>
      </c>
      <c r="G24" s="200">
        <f>SUM(G25:G28)</f>
        <v>1044320</v>
      </c>
      <c r="H24" s="201">
        <f>I24+M24</f>
        <v>1305400</v>
      </c>
      <c r="I24" s="201">
        <f>SUM(J24:L24)</f>
        <v>261080</v>
      </c>
      <c r="J24" s="201">
        <v>261080</v>
      </c>
      <c r="K24" s="201"/>
      <c r="L24" s="201"/>
      <c r="M24" s="201">
        <f>SUM(N24:Q24)</f>
        <v>1044320</v>
      </c>
      <c r="N24" s="201"/>
      <c r="O24" s="201"/>
      <c r="P24" s="201"/>
      <c r="Q24" s="201">
        <v>1044320</v>
      </c>
    </row>
    <row r="25" spans="1:17" ht="11.25">
      <c r="A25" s="353"/>
      <c r="B25" s="197" t="s">
        <v>294</v>
      </c>
      <c r="C25" s="357"/>
      <c r="D25" s="357"/>
      <c r="E25" s="200">
        <f>SUM(F25:G25)</f>
        <v>1305400</v>
      </c>
      <c r="F25" s="203">
        <f>SUM(I24)</f>
        <v>261080</v>
      </c>
      <c r="G25" s="203">
        <f>SUM(M24)</f>
        <v>1044320</v>
      </c>
      <c r="H25" s="357"/>
      <c r="I25" s="357"/>
      <c r="J25" s="357"/>
      <c r="K25" s="357"/>
      <c r="L25" s="357"/>
      <c r="M25" s="357"/>
      <c r="N25" s="357"/>
      <c r="O25" s="357"/>
      <c r="P25" s="357"/>
      <c r="Q25" s="357"/>
    </row>
    <row r="26" spans="1:17" ht="11.25">
      <c r="A26" s="353"/>
      <c r="B26" s="197" t="s">
        <v>295</v>
      </c>
      <c r="C26" s="357"/>
      <c r="D26" s="357"/>
      <c r="E26" s="200">
        <f>SUM(F26:G26)</f>
        <v>0</v>
      </c>
      <c r="F26" s="203"/>
      <c r="G26" s="203"/>
      <c r="H26" s="357"/>
      <c r="I26" s="357"/>
      <c r="J26" s="357"/>
      <c r="K26" s="357"/>
      <c r="L26" s="357"/>
      <c r="M26" s="357"/>
      <c r="N26" s="357"/>
      <c r="O26" s="357"/>
      <c r="P26" s="357"/>
      <c r="Q26" s="357"/>
    </row>
    <row r="27" spans="1:17" ht="11.25">
      <c r="A27" s="353"/>
      <c r="B27" s="197" t="s">
        <v>296</v>
      </c>
      <c r="C27" s="357"/>
      <c r="D27" s="357"/>
      <c r="E27" s="200">
        <f>SUM(F27:G27)</f>
        <v>0</v>
      </c>
      <c r="F27" s="203"/>
      <c r="G27" s="203"/>
      <c r="H27" s="357"/>
      <c r="I27" s="357"/>
      <c r="J27" s="357"/>
      <c r="K27" s="357"/>
      <c r="L27" s="357"/>
      <c r="M27" s="357"/>
      <c r="N27" s="357"/>
      <c r="O27" s="357"/>
      <c r="P27" s="357"/>
      <c r="Q27" s="357"/>
    </row>
    <row r="28" spans="1:17" ht="11.25">
      <c r="A28" s="353"/>
      <c r="B28" s="197" t="s">
        <v>297</v>
      </c>
      <c r="C28" s="357"/>
      <c r="D28" s="357"/>
      <c r="E28" s="200">
        <f>SUM(F28:G28)</f>
        <v>0</v>
      </c>
      <c r="F28" s="203"/>
      <c r="G28" s="203"/>
      <c r="H28" s="357"/>
      <c r="I28" s="357"/>
      <c r="J28" s="357"/>
      <c r="K28" s="357"/>
      <c r="L28" s="357"/>
      <c r="M28" s="357"/>
      <c r="N28" s="357"/>
      <c r="O28" s="357"/>
      <c r="P28" s="357"/>
      <c r="Q28" s="357"/>
    </row>
    <row r="29" spans="1:17" ht="11.25">
      <c r="A29" s="353" t="s">
        <v>298</v>
      </c>
      <c r="B29" s="181" t="s">
        <v>299</v>
      </c>
      <c r="C29" s="354" t="s">
        <v>300</v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</row>
    <row r="30" spans="1:17" s="180" customFormat="1" ht="11.25">
      <c r="A30" s="353"/>
      <c r="B30" s="181" t="s">
        <v>301</v>
      </c>
      <c r="C30" s="355" t="s">
        <v>302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</row>
    <row r="31" spans="1:17" ht="11.25">
      <c r="A31" s="353"/>
      <c r="B31" s="181" t="s">
        <v>303</v>
      </c>
      <c r="C31" s="355" t="s">
        <v>304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</row>
    <row r="32" spans="1:17" ht="11.25">
      <c r="A32" s="353"/>
      <c r="B32" s="181" t="s">
        <v>305</v>
      </c>
      <c r="C32" s="356" t="s">
        <v>306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</row>
    <row r="33" spans="1:17" ht="11.25">
      <c r="A33" s="353"/>
      <c r="B33" s="197" t="s">
        <v>307</v>
      </c>
      <c r="C33" s="199"/>
      <c r="D33" s="199">
        <v>92601</v>
      </c>
      <c r="E33" s="200">
        <f>SUM(F33:G33)</f>
        <v>7504740</v>
      </c>
      <c r="F33" s="200">
        <f>SUM(F34:F37)+37000</f>
        <v>1264522</v>
      </c>
      <c r="G33" s="200">
        <f>SUM(G34:G37)</f>
        <v>6240218</v>
      </c>
      <c r="H33" s="201">
        <f>SUM(I33,M33)</f>
        <v>4915740</v>
      </c>
      <c r="I33" s="201">
        <f>SUM(J33:L33)</f>
        <v>844722</v>
      </c>
      <c r="J33" s="201">
        <v>844722</v>
      </c>
      <c r="K33" s="201"/>
      <c r="L33" s="201"/>
      <c r="M33" s="201">
        <f>SUM(N33:Q33)</f>
        <v>4071018</v>
      </c>
      <c r="N33" s="201"/>
      <c r="O33" s="201"/>
      <c r="P33" s="201"/>
      <c r="Q33" s="201">
        <v>4071018</v>
      </c>
    </row>
    <row r="34" spans="1:17" ht="11.25">
      <c r="A34" s="353"/>
      <c r="B34" s="197" t="s">
        <v>308</v>
      </c>
      <c r="C34" s="357"/>
      <c r="D34" s="357"/>
      <c r="E34" s="200">
        <f>SUM(F34:G34)</f>
        <v>4915740</v>
      </c>
      <c r="F34" s="203">
        <f>SUM(I33)</f>
        <v>844722</v>
      </c>
      <c r="G34" s="203">
        <f>SUM(M33)</f>
        <v>4071018</v>
      </c>
      <c r="H34" s="357"/>
      <c r="I34" s="357"/>
      <c r="J34" s="357"/>
      <c r="K34" s="357"/>
      <c r="L34" s="357"/>
      <c r="M34" s="357"/>
      <c r="N34" s="357"/>
      <c r="O34" s="357"/>
      <c r="P34" s="357"/>
      <c r="Q34" s="357"/>
    </row>
    <row r="35" spans="1:17" ht="11.25">
      <c r="A35" s="353"/>
      <c r="B35" s="197" t="s">
        <v>309</v>
      </c>
      <c r="C35" s="357"/>
      <c r="D35" s="357"/>
      <c r="E35" s="200">
        <f>SUM(F35:G35)</f>
        <v>2552000</v>
      </c>
      <c r="F35" s="203">
        <v>382800</v>
      </c>
      <c r="G35" s="203">
        <v>2169200</v>
      </c>
      <c r="H35" s="357"/>
      <c r="I35" s="357"/>
      <c r="J35" s="357"/>
      <c r="K35" s="357"/>
      <c r="L35" s="357"/>
      <c r="M35" s="357"/>
      <c r="N35" s="357"/>
      <c r="O35" s="357"/>
      <c r="P35" s="357"/>
      <c r="Q35" s="357"/>
    </row>
    <row r="36" spans="1:17" ht="11.25">
      <c r="A36" s="353"/>
      <c r="B36" s="197" t="s">
        <v>310</v>
      </c>
      <c r="C36" s="357"/>
      <c r="D36" s="357"/>
      <c r="E36" s="200">
        <f>SUM(F36:G36)</f>
        <v>0</v>
      </c>
      <c r="F36" s="203"/>
      <c r="G36" s="203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  <row r="37" spans="1:17" ht="11.25">
      <c r="A37" s="353"/>
      <c r="B37" s="197" t="s">
        <v>311</v>
      </c>
      <c r="C37" s="357"/>
      <c r="D37" s="357"/>
      <c r="E37" s="200">
        <f>SUM(F37:G37)</f>
        <v>0</v>
      </c>
      <c r="F37" s="203"/>
      <c r="G37" s="203"/>
      <c r="H37" s="357"/>
      <c r="I37" s="357"/>
      <c r="J37" s="357"/>
      <c r="K37" s="357"/>
      <c r="L37" s="357"/>
      <c r="M37" s="357"/>
      <c r="N37" s="357"/>
      <c r="O37" s="357"/>
      <c r="P37" s="357"/>
      <c r="Q37" s="357"/>
    </row>
    <row r="38" spans="1:17" ht="11.25">
      <c r="A38" s="353" t="s">
        <v>312</v>
      </c>
      <c r="B38" s="181" t="s">
        <v>313</v>
      </c>
      <c r="C38" s="354" t="s">
        <v>314</v>
      </c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</row>
    <row r="39" spans="1:17" ht="11.25">
      <c r="A39" s="353"/>
      <c r="B39" s="181" t="s">
        <v>315</v>
      </c>
      <c r="C39" s="355" t="s">
        <v>316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</row>
    <row r="40" spans="1:17" ht="11.25">
      <c r="A40" s="353"/>
      <c r="B40" s="181" t="s">
        <v>317</v>
      </c>
      <c r="C40" s="355" t="s">
        <v>318</v>
      </c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1:17" s="180" customFormat="1" ht="15" customHeight="1">
      <c r="A41" s="353"/>
      <c r="B41" s="181" t="s">
        <v>319</v>
      </c>
      <c r="C41" s="356" t="s">
        <v>320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</row>
    <row r="42" spans="1:17" ht="11.25">
      <c r="A42" s="353"/>
      <c r="B42" s="197" t="s">
        <v>321</v>
      </c>
      <c r="C42" s="199"/>
      <c r="D42" s="204" t="s">
        <v>322</v>
      </c>
      <c r="E42" s="200">
        <f>SUM(F42:G42)</f>
        <v>6898919</v>
      </c>
      <c r="F42" s="200">
        <f>SUM(F43:F46)</f>
        <v>1379784</v>
      </c>
      <c r="G42" s="200">
        <f>SUM(G43:G46)</f>
        <v>5519135</v>
      </c>
      <c r="H42" s="201">
        <f>SUM(I42,M42)</f>
        <v>2800000</v>
      </c>
      <c r="I42" s="201">
        <f>SUM(J42:L42)</f>
        <v>560000</v>
      </c>
      <c r="J42" s="201">
        <v>560000</v>
      </c>
      <c r="K42" s="201"/>
      <c r="L42" s="201"/>
      <c r="M42" s="201">
        <f>SUM(N42:Q42)</f>
        <v>2240000</v>
      </c>
      <c r="N42" s="201"/>
      <c r="O42" s="201"/>
      <c r="P42" s="201"/>
      <c r="Q42" s="201">
        <v>2240000</v>
      </c>
    </row>
    <row r="43" spans="1:17" ht="11.25">
      <c r="A43" s="353"/>
      <c r="B43" s="197" t="s">
        <v>323</v>
      </c>
      <c r="C43" s="357"/>
      <c r="D43" s="357"/>
      <c r="E43" s="200">
        <f>SUM(F43:G43)</f>
        <v>2800000</v>
      </c>
      <c r="F43" s="203">
        <f>SUM(I42)</f>
        <v>560000</v>
      </c>
      <c r="G43" s="203">
        <f>SUM(M42)</f>
        <v>2240000</v>
      </c>
      <c r="H43" s="357"/>
      <c r="I43" s="357"/>
      <c r="J43" s="357"/>
      <c r="K43" s="357"/>
      <c r="L43" s="357"/>
      <c r="M43" s="357"/>
      <c r="N43" s="357"/>
      <c r="O43" s="357"/>
      <c r="P43" s="357"/>
      <c r="Q43" s="357"/>
    </row>
    <row r="44" spans="1:17" ht="11.25">
      <c r="A44" s="353"/>
      <c r="B44" s="197" t="s">
        <v>324</v>
      </c>
      <c r="C44" s="357"/>
      <c r="D44" s="357"/>
      <c r="E44" s="200">
        <f>SUM(F44:G44)</f>
        <v>4098919</v>
      </c>
      <c r="F44" s="203">
        <v>819784</v>
      </c>
      <c r="G44" s="203">
        <v>3279135</v>
      </c>
      <c r="H44" s="357"/>
      <c r="I44" s="357"/>
      <c r="J44" s="357"/>
      <c r="K44" s="357"/>
      <c r="L44" s="357"/>
      <c r="M44" s="357"/>
      <c r="N44" s="357"/>
      <c r="O44" s="357"/>
      <c r="P44" s="357"/>
      <c r="Q44" s="357"/>
    </row>
    <row r="45" spans="1:17" ht="11.25">
      <c r="A45" s="353"/>
      <c r="B45" s="197" t="s">
        <v>325</v>
      </c>
      <c r="C45" s="357"/>
      <c r="D45" s="357"/>
      <c r="E45" s="200">
        <f>SUM(F45:G45)</f>
        <v>0</v>
      </c>
      <c r="F45" s="203"/>
      <c r="G45" s="203"/>
      <c r="H45" s="357"/>
      <c r="I45" s="357"/>
      <c r="J45" s="357"/>
      <c r="K45" s="357"/>
      <c r="L45" s="357"/>
      <c r="M45" s="357"/>
      <c r="N45" s="357"/>
      <c r="O45" s="357"/>
      <c r="P45" s="357"/>
      <c r="Q45" s="357"/>
    </row>
    <row r="46" spans="1:17" ht="11.25">
      <c r="A46" s="353"/>
      <c r="B46" s="197" t="s">
        <v>326</v>
      </c>
      <c r="C46" s="357"/>
      <c r="D46" s="357"/>
      <c r="E46" s="200">
        <f>SUM(F46:G46)</f>
        <v>0</v>
      </c>
      <c r="F46" s="203"/>
      <c r="G46" s="203"/>
      <c r="H46" s="357"/>
      <c r="I46" s="357"/>
      <c r="J46" s="357"/>
      <c r="K46" s="357"/>
      <c r="L46" s="357"/>
      <c r="M46" s="357"/>
      <c r="N46" s="357"/>
      <c r="O46" s="357"/>
      <c r="P46" s="357"/>
      <c r="Q46" s="357"/>
    </row>
    <row r="47" spans="3:17" ht="11.25">
      <c r="C47" s="205"/>
      <c r="D47" s="205"/>
      <c r="E47" s="172"/>
      <c r="F47" s="172"/>
      <c r="G47" s="172"/>
      <c r="H47" s="205"/>
      <c r="I47" s="205"/>
      <c r="J47" s="205"/>
      <c r="K47" s="205"/>
      <c r="L47" s="205"/>
      <c r="M47" s="205"/>
      <c r="N47" s="205"/>
      <c r="O47" s="205"/>
      <c r="P47" s="205"/>
      <c r="Q47" s="206"/>
    </row>
    <row r="48" spans="1:17" ht="11.25">
      <c r="A48" s="207"/>
      <c r="C48" s="205"/>
      <c r="D48" s="205"/>
      <c r="E48" s="208"/>
      <c r="F48" s="172"/>
      <c r="G48" s="172"/>
      <c r="H48" s="205"/>
      <c r="I48" s="205"/>
      <c r="J48" s="205"/>
      <c r="K48" s="205"/>
      <c r="L48" s="205"/>
      <c r="M48" s="205"/>
      <c r="N48" s="205"/>
      <c r="O48" s="205"/>
      <c r="P48" s="205"/>
      <c r="Q48" s="206"/>
    </row>
    <row r="49" spans="1:17" ht="11.25">
      <c r="A49" s="207"/>
      <c r="C49" s="205"/>
      <c r="D49" s="205"/>
      <c r="E49" s="172"/>
      <c r="F49" s="172"/>
      <c r="G49" s="172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50" spans="1:17" ht="11.25">
      <c r="A50" s="174">
        <v>1</v>
      </c>
      <c r="B50" s="174">
        <v>2</v>
      </c>
      <c r="C50" s="174">
        <v>3</v>
      </c>
      <c r="D50" s="174">
        <v>4</v>
      </c>
      <c r="E50" s="175">
        <v>5</v>
      </c>
      <c r="F50" s="175">
        <v>6</v>
      </c>
      <c r="G50" s="175">
        <v>7</v>
      </c>
      <c r="H50" s="174">
        <v>8</v>
      </c>
      <c r="I50" s="174">
        <v>9</v>
      </c>
      <c r="J50" s="174">
        <v>10</v>
      </c>
      <c r="K50" s="174">
        <v>11</v>
      </c>
      <c r="L50" s="174">
        <v>12</v>
      </c>
      <c r="M50" s="174">
        <v>13</v>
      </c>
      <c r="N50" s="174">
        <v>14</v>
      </c>
      <c r="O50" s="174">
        <v>15</v>
      </c>
      <c r="P50" s="174">
        <v>16</v>
      </c>
      <c r="Q50" s="174">
        <v>17</v>
      </c>
    </row>
    <row r="51" spans="1:17" ht="11.25">
      <c r="A51" s="353" t="s">
        <v>327</v>
      </c>
      <c r="B51" s="181" t="s">
        <v>328</v>
      </c>
      <c r="C51" s="354" t="s">
        <v>329</v>
      </c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</row>
    <row r="52" spans="1:17" ht="11.25">
      <c r="A52" s="353"/>
      <c r="B52" s="181" t="s">
        <v>330</v>
      </c>
      <c r="C52" s="355" t="s">
        <v>331</v>
      </c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</row>
    <row r="53" spans="1:17" ht="11.25">
      <c r="A53" s="353"/>
      <c r="B53" s="181" t="s">
        <v>332</v>
      </c>
      <c r="C53" s="355" t="s">
        <v>333</v>
      </c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</row>
    <row r="54" spans="1:17" ht="11.25">
      <c r="A54" s="353"/>
      <c r="B54" s="181" t="s">
        <v>334</v>
      </c>
      <c r="C54" s="356" t="s">
        <v>335</v>
      </c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</row>
    <row r="55" spans="1:17" ht="11.25">
      <c r="A55" s="353"/>
      <c r="B55" s="197" t="s">
        <v>336</v>
      </c>
      <c r="C55" s="209"/>
      <c r="D55" s="204" t="s">
        <v>337</v>
      </c>
      <c r="E55" s="200">
        <f>SUM(F55:G55)</f>
        <v>4134826</v>
      </c>
      <c r="F55" s="200">
        <f>SUM(F56:F59)</f>
        <v>826965</v>
      </c>
      <c r="G55" s="200">
        <f>SUM(G56:G59)</f>
        <v>3307861</v>
      </c>
      <c r="H55" s="201">
        <f>I55+M55</f>
        <v>3100000</v>
      </c>
      <c r="I55" s="201">
        <f>SUM(J55:L55)</f>
        <v>620000</v>
      </c>
      <c r="J55" s="201">
        <v>620000</v>
      </c>
      <c r="K55" s="201"/>
      <c r="L55" s="201"/>
      <c r="M55" s="201">
        <f>SUM(N55:Q55)</f>
        <v>2480000</v>
      </c>
      <c r="N55" s="201"/>
      <c r="O55" s="201"/>
      <c r="P55" s="201"/>
      <c r="Q55" s="201">
        <v>2480000</v>
      </c>
    </row>
    <row r="56" spans="1:17" ht="11.25">
      <c r="A56" s="353"/>
      <c r="B56" s="197" t="s">
        <v>338</v>
      </c>
      <c r="C56" s="357"/>
      <c r="D56" s="357"/>
      <c r="E56" s="200">
        <f>SUM(F56:G56)</f>
        <v>3100000</v>
      </c>
      <c r="F56" s="203">
        <f>SUM(I55)</f>
        <v>620000</v>
      </c>
      <c r="G56" s="203">
        <f>SUM(M55)</f>
        <v>2480000</v>
      </c>
      <c r="H56" s="357"/>
      <c r="I56" s="357"/>
      <c r="J56" s="357"/>
      <c r="K56" s="357"/>
      <c r="L56" s="357"/>
      <c r="M56" s="357"/>
      <c r="N56" s="357"/>
      <c r="O56" s="357"/>
      <c r="P56" s="357"/>
      <c r="Q56" s="357"/>
    </row>
    <row r="57" spans="1:17" ht="11.25">
      <c r="A57" s="353"/>
      <c r="B57" s="197" t="s">
        <v>339</v>
      </c>
      <c r="C57" s="357"/>
      <c r="D57" s="357"/>
      <c r="E57" s="200">
        <f>SUM(F57:G57)</f>
        <v>1034826</v>
      </c>
      <c r="F57" s="203">
        <v>206965</v>
      </c>
      <c r="G57" s="203">
        <v>827861</v>
      </c>
      <c r="H57" s="357"/>
      <c r="I57" s="357"/>
      <c r="J57" s="357"/>
      <c r="K57" s="357"/>
      <c r="L57" s="357"/>
      <c r="M57" s="357"/>
      <c r="N57" s="357"/>
      <c r="O57" s="357"/>
      <c r="P57" s="357"/>
      <c r="Q57" s="357"/>
    </row>
    <row r="58" spans="1:17" ht="11.25">
      <c r="A58" s="353"/>
      <c r="B58" s="197" t="s">
        <v>340</v>
      </c>
      <c r="C58" s="357"/>
      <c r="D58" s="357"/>
      <c r="E58" s="200">
        <f>SUM(F58:G58)</f>
        <v>0</v>
      </c>
      <c r="F58" s="203"/>
      <c r="G58" s="203"/>
      <c r="H58" s="357"/>
      <c r="I58" s="357"/>
      <c r="J58" s="357"/>
      <c r="K58" s="357"/>
      <c r="L58" s="357"/>
      <c r="M58" s="357"/>
      <c r="N58" s="357"/>
      <c r="O58" s="357"/>
      <c r="P58" s="357"/>
      <c r="Q58" s="357"/>
    </row>
    <row r="59" spans="1:17" ht="11.25">
      <c r="A59" s="353"/>
      <c r="B59" s="197" t="s">
        <v>341</v>
      </c>
      <c r="C59" s="357"/>
      <c r="D59" s="357"/>
      <c r="E59" s="200">
        <f>SUM(F59:G59)</f>
        <v>0</v>
      </c>
      <c r="F59" s="203"/>
      <c r="G59" s="203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  <row r="60" spans="1:17" ht="11.25">
      <c r="A60" s="353" t="s">
        <v>342</v>
      </c>
      <c r="B60" s="181" t="s">
        <v>343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</row>
    <row r="61" spans="1:17" ht="11.25">
      <c r="A61" s="353"/>
      <c r="B61" s="181" t="s">
        <v>344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</row>
    <row r="62" spans="1:17" ht="11.25">
      <c r="A62" s="353"/>
      <c r="B62" s="181" t="s">
        <v>345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</row>
    <row r="63" spans="1:17" ht="11.25">
      <c r="A63" s="353"/>
      <c r="B63" s="181" t="s">
        <v>346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</row>
    <row r="64" spans="1:17" ht="11.25">
      <c r="A64" s="353"/>
      <c r="B64" s="197" t="s">
        <v>347</v>
      </c>
      <c r="C64" s="209"/>
      <c r="D64" s="204"/>
      <c r="E64" s="200">
        <f>SUM(F64:G64)</f>
        <v>0</v>
      </c>
      <c r="F64" s="200">
        <f>SUM(F65:F68)</f>
        <v>0</v>
      </c>
      <c r="G64" s="200">
        <f>SUM(G65:G68)</f>
        <v>0</v>
      </c>
      <c r="H64" s="201">
        <f>I64+M64</f>
        <v>0</v>
      </c>
      <c r="I64" s="201">
        <f>SUM(J64:L64)</f>
        <v>0</v>
      </c>
      <c r="J64" s="201"/>
      <c r="K64" s="201"/>
      <c r="L64" s="201"/>
      <c r="M64" s="201">
        <f>SUM(N64:Q64)</f>
        <v>0</v>
      </c>
      <c r="N64" s="201"/>
      <c r="O64" s="201"/>
      <c r="P64" s="201"/>
      <c r="Q64" s="201"/>
    </row>
    <row r="65" spans="1:17" ht="11.25">
      <c r="A65" s="353"/>
      <c r="B65" s="197" t="s">
        <v>348</v>
      </c>
      <c r="C65" s="357"/>
      <c r="D65" s="357"/>
      <c r="E65" s="200">
        <f>SUM(F65:G65)</f>
        <v>0</v>
      </c>
      <c r="F65" s="203">
        <f>SUM(I64)</f>
        <v>0</v>
      </c>
      <c r="G65" s="203">
        <f>SUM(M64)</f>
        <v>0</v>
      </c>
      <c r="H65" s="357"/>
      <c r="I65" s="357"/>
      <c r="J65" s="357"/>
      <c r="K65" s="357"/>
      <c r="L65" s="357"/>
      <c r="M65" s="357"/>
      <c r="N65" s="357"/>
      <c r="O65" s="357"/>
      <c r="P65" s="357"/>
      <c r="Q65" s="357"/>
    </row>
    <row r="66" spans="1:17" ht="11.25">
      <c r="A66" s="353"/>
      <c r="B66" s="197" t="s">
        <v>349</v>
      </c>
      <c r="C66" s="357"/>
      <c r="D66" s="357"/>
      <c r="E66" s="200">
        <f>SUM(F66:G66)</f>
        <v>0</v>
      </c>
      <c r="F66" s="203"/>
      <c r="G66" s="203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1.25">
      <c r="A67" s="353"/>
      <c r="B67" s="197" t="s">
        <v>350</v>
      </c>
      <c r="C67" s="357"/>
      <c r="D67" s="357"/>
      <c r="E67" s="200">
        <f>SUM(F67:G67)</f>
        <v>0</v>
      </c>
      <c r="F67" s="203"/>
      <c r="G67" s="203"/>
      <c r="H67" s="357"/>
      <c r="I67" s="357"/>
      <c r="J67" s="357"/>
      <c r="K67" s="357"/>
      <c r="L67" s="357"/>
      <c r="M67" s="357"/>
      <c r="N67" s="357"/>
      <c r="O67" s="357"/>
      <c r="P67" s="357"/>
      <c r="Q67" s="357"/>
    </row>
    <row r="68" spans="1:17" ht="11.25">
      <c r="A68" s="353"/>
      <c r="B68" s="197" t="s">
        <v>351</v>
      </c>
      <c r="C68" s="357"/>
      <c r="D68" s="357"/>
      <c r="E68" s="200">
        <f>SUM(F68:G68)</f>
        <v>0</v>
      </c>
      <c r="F68" s="203"/>
      <c r="G68" s="203"/>
      <c r="H68" s="357"/>
      <c r="I68" s="357"/>
      <c r="J68" s="357"/>
      <c r="K68" s="357"/>
      <c r="L68" s="357"/>
      <c r="M68" s="357"/>
      <c r="N68" s="357"/>
      <c r="O68" s="357"/>
      <c r="P68" s="357"/>
      <c r="Q68" s="357"/>
    </row>
    <row r="69" spans="1:17" ht="11.25">
      <c r="A69" s="176">
        <v>2</v>
      </c>
      <c r="B69" s="210" t="s">
        <v>352</v>
      </c>
      <c r="C69" s="358" t="s">
        <v>353</v>
      </c>
      <c r="D69" s="358"/>
      <c r="E69" s="178">
        <f>SUM(E74,E83)</f>
        <v>318568</v>
      </c>
      <c r="F69" s="178">
        <f aca="true" t="shared" si="1" ref="F69:P69">SUM(F74,F83)</f>
        <v>12167</v>
      </c>
      <c r="G69" s="178">
        <f t="shared" si="1"/>
        <v>306401</v>
      </c>
      <c r="H69" s="179">
        <f>SUM(H74,H83)</f>
        <v>318568</v>
      </c>
      <c r="I69" s="179">
        <f t="shared" si="1"/>
        <v>12167</v>
      </c>
      <c r="J69" s="179">
        <f t="shared" si="1"/>
        <v>0</v>
      </c>
      <c r="K69" s="179">
        <f t="shared" si="1"/>
        <v>0</v>
      </c>
      <c r="L69" s="179">
        <f t="shared" si="1"/>
        <v>12167</v>
      </c>
      <c r="M69" s="179">
        <f t="shared" si="1"/>
        <v>306401</v>
      </c>
      <c r="N69" s="179">
        <f t="shared" si="1"/>
        <v>0</v>
      </c>
      <c r="O69" s="179">
        <f t="shared" si="1"/>
        <v>0</v>
      </c>
      <c r="P69" s="179">
        <f t="shared" si="1"/>
        <v>0</v>
      </c>
      <c r="Q69" s="179">
        <f t="shared" si="1"/>
        <v>306401</v>
      </c>
    </row>
    <row r="70" spans="1:17" ht="11.25">
      <c r="A70" s="353" t="s">
        <v>354</v>
      </c>
      <c r="B70" s="181" t="s">
        <v>355</v>
      </c>
      <c r="C70" s="354" t="s">
        <v>356</v>
      </c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</row>
    <row r="71" spans="1:17" ht="11.25">
      <c r="A71" s="353"/>
      <c r="B71" s="181" t="s">
        <v>357</v>
      </c>
      <c r="C71" s="355" t="s">
        <v>358</v>
      </c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</row>
    <row r="72" spans="1:17" ht="11.25">
      <c r="A72" s="353"/>
      <c r="B72" s="181" t="s">
        <v>359</v>
      </c>
      <c r="C72" s="355" t="s">
        <v>360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</row>
    <row r="73" spans="1:17" ht="11.25">
      <c r="A73" s="353"/>
      <c r="B73" s="181" t="s">
        <v>361</v>
      </c>
      <c r="C73" s="356" t="s">
        <v>362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</row>
    <row r="74" spans="1:17" ht="11.25">
      <c r="A74" s="353"/>
      <c r="B74" s="197" t="s">
        <v>363</v>
      </c>
      <c r="C74" s="199"/>
      <c r="D74" s="211" t="s">
        <v>364</v>
      </c>
      <c r="E74" s="200">
        <f>SUM(F74:G74)</f>
        <v>81112</v>
      </c>
      <c r="F74" s="200">
        <f>SUM(F75:F78)</f>
        <v>12167</v>
      </c>
      <c r="G74" s="200">
        <f>SUM(G75:G78)</f>
        <v>68945</v>
      </c>
      <c r="H74" s="200">
        <f>SUM(I74,M74)</f>
        <v>81112</v>
      </c>
      <c r="I74" s="200">
        <f>SUM(J74:L74)</f>
        <v>12167</v>
      </c>
      <c r="J74" s="200"/>
      <c r="K74" s="200"/>
      <c r="L74" s="200">
        <v>12167</v>
      </c>
      <c r="M74" s="200">
        <f>SUM(N74:Q74)</f>
        <v>68945</v>
      </c>
      <c r="N74" s="200"/>
      <c r="O74" s="200"/>
      <c r="P74" s="200"/>
      <c r="Q74" s="200">
        <v>68945</v>
      </c>
    </row>
    <row r="75" spans="1:17" ht="11.25">
      <c r="A75" s="353"/>
      <c r="B75" s="197" t="s">
        <v>365</v>
      </c>
      <c r="C75" s="357"/>
      <c r="D75" s="357"/>
      <c r="E75" s="200">
        <f>SUM(F75:G75)</f>
        <v>81112</v>
      </c>
      <c r="F75" s="203">
        <f>SUM(I74)</f>
        <v>12167</v>
      </c>
      <c r="G75" s="203">
        <f>SUM(M74)</f>
        <v>68945</v>
      </c>
      <c r="H75" s="359"/>
      <c r="I75" s="359"/>
      <c r="J75" s="359"/>
      <c r="K75" s="359"/>
      <c r="L75" s="359"/>
      <c r="M75" s="359"/>
      <c r="N75" s="359"/>
      <c r="O75" s="359"/>
      <c r="P75" s="359"/>
      <c r="Q75" s="359"/>
    </row>
    <row r="76" spans="1:17" ht="11.25">
      <c r="A76" s="353"/>
      <c r="B76" s="197" t="s">
        <v>366</v>
      </c>
      <c r="C76" s="357"/>
      <c r="D76" s="357"/>
      <c r="E76" s="212"/>
      <c r="F76" s="212"/>
      <c r="G76" s="212"/>
      <c r="H76" s="359"/>
      <c r="I76" s="359"/>
      <c r="J76" s="359"/>
      <c r="K76" s="359"/>
      <c r="L76" s="359"/>
      <c r="M76" s="359"/>
      <c r="N76" s="359"/>
      <c r="O76" s="359"/>
      <c r="P76" s="359"/>
      <c r="Q76" s="359"/>
    </row>
    <row r="77" spans="1:17" ht="11.25">
      <c r="A77" s="353"/>
      <c r="B77" s="197" t="s">
        <v>367</v>
      </c>
      <c r="C77" s="357"/>
      <c r="D77" s="357"/>
      <c r="E77" s="212"/>
      <c r="F77" s="212"/>
      <c r="G77" s="212"/>
      <c r="H77" s="359"/>
      <c r="I77" s="359"/>
      <c r="J77" s="359"/>
      <c r="K77" s="359"/>
      <c r="L77" s="359"/>
      <c r="M77" s="359"/>
      <c r="N77" s="359"/>
      <c r="O77" s="359"/>
      <c r="P77" s="359"/>
      <c r="Q77" s="359"/>
    </row>
    <row r="78" spans="1:17" ht="11.25">
      <c r="A78" s="353"/>
      <c r="B78" s="197" t="s">
        <v>368</v>
      </c>
      <c r="C78" s="357"/>
      <c r="D78" s="357"/>
      <c r="E78" s="212"/>
      <c r="F78" s="212"/>
      <c r="G78" s="212"/>
      <c r="H78" s="359"/>
      <c r="I78" s="359"/>
      <c r="J78" s="359"/>
      <c r="K78" s="359"/>
      <c r="L78" s="359"/>
      <c r="M78" s="359"/>
      <c r="N78" s="359"/>
      <c r="O78" s="359"/>
      <c r="P78" s="359"/>
      <c r="Q78" s="359"/>
    </row>
    <row r="79" spans="1:17" ht="11.25">
      <c r="A79" s="353" t="s">
        <v>369</v>
      </c>
      <c r="B79" s="181" t="s">
        <v>370</v>
      </c>
      <c r="C79" s="354" t="s">
        <v>371</v>
      </c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</row>
    <row r="80" spans="1:17" ht="11.25">
      <c r="A80" s="353"/>
      <c r="B80" s="181" t="s">
        <v>372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</row>
    <row r="81" spans="1:17" ht="11.25">
      <c r="A81" s="353"/>
      <c r="B81" s="181" t="s">
        <v>373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</row>
    <row r="82" spans="1:17" ht="11.25">
      <c r="A82" s="353"/>
      <c r="B82" s="181" t="s">
        <v>374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</row>
    <row r="83" spans="1:17" ht="11.25">
      <c r="A83" s="353"/>
      <c r="B83" s="197" t="s">
        <v>375</v>
      </c>
      <c r="C83" s="213"/>
      <c r="D83" s="214">
        <v>85295</v>
      </c>
      <c r="E83" s="200">
        <f>SUM(F83:G83)</f>
        <v>237456</v>
      </c>
      <c r="F83" s="200">
        <f>SUM(F84:F87)</f>
        <v>0</v>
      </c>
      <c r="G83" s="200">
        <f>SUM(G84:G87)</f>
        <v>237456</v>
      </c>
      <c r="H83" s="200">
        <f>SUM(I83,M83)</f>
        <v>237456</v>
      </c>
      <c r="I83" s="200">
        <f>SUM(J83:L83)</f>
        <v>0</v>
      </c>
      <c r="J83" s="212"/>
      <c r="K83" s="212"/>
      <c r="L83" s="201"/>
      <c r="M83" s="200">
        <f>SUM(N83:Q83)</f>
        <v>237456</v>
      </c>
      <c r="N83" s="212"/>
      <c r="O83" s="212"/>
      <c r="P83" s="212"/>
      <c r="Q83" s="201">
        <v>237456</v>
      </c>
    </row>
    <row r="84" spans="1:17" ht="11.25">
      <c r="A84" s="353"/>
      <c r="B84" s="197" t="s">
        <v>376</v>
      </c>
      <c r="C84" s="357"/>
      <c r="D84" s="357"/>
      <c r="E84" s="200">
        <f>SUM(F84:G84)</f>
        <v>237456</v>
      </c>
      <c r="F84" s="203">
        <f>SUM(I83)</f>
        <v>0</v>
      </c>
      <c r="G84" s="203">
        <f>SUM(M83)</f>
        <v>237456</v>
      </c>
      <c r="H84" s="359"/>
      <c r="I84" s="359"/>
      <c r="J84" s="359"/>
      <c r="K84" s="359"/>
      <c r="L84" s="359"/>
      <c r="M84" s="359"/>
      <c r="N84" s="359"/>
      <c r="O84" s="359"/>
      <c r="P84" s="359"/>
      <c r="Q84" s="359"/>
    </row>
    <row r="85" spans="1:17" ht="11.25">
      <c r="A85" s="353"/>
      <c r="B85" s="197" t="s">
        <v>377</v>
      </c>
      <c r="C85" s="357"/>
      <c r="D85" s="357"/>
      <c r="E85" s="212"/>
      <c r="F85" s="212"/>
      <c r="G85" s="212"/>
      <c r="H85" s="359"/>
      <c r="I85" s="359"/>
      <c r="J85" s="359"/>
      <c r="K85" s="359"/>
      <c r="L85" s="359"/>
      <c r="M85" s="359"/>
      <c r="N85" s="359"/>
      <c r="O85" s="359"/>
      <c r="P85" s="359"/>
      <c r="Q85" s="359"/>
    </row>
    <row r="86" spans="1:17" ht="11.25">
      <c r="A86" s="353"/>
      <c r="B86" s="197" t="s">
        <v>378</v>
      </c>
      <c r="C86" s="357"/>
      <c r="D86" s="357"/>
      <c r="E86" s="212"/>
      <c r="F86" s="212"/>
      <c r="G86" s="212"/>
      <c r="H86" s="359"/>
      <c r="I86" s="359"/>
      <c r="J86" s="359"/>
      <c r="K86" s="359"/>
      <c r="L86" s="359"/>
      <c r="M86" s="359"/>
      <c r="N86" s="359"/>
      <c r="O86" s="359"/>
      <c r="P86" s="359"/>
      <c r="Q86" s="359"/>
    </row>
    <row r="87" spans="1:17" ht="11.25">
      <c r="A87" s="353"/>
      <c r="B87" s="197" t="s">
        <v>379</v>
      </c>
      <c r="C87" s="357"/>
      <c r="D87" s="357"/>
      <c r="E87" s="212"/>
      <c r="F87" s="212"/>
      <c r="G87" s="212"/>
      <c r="H87" s="359"/>
      <c r="I87" s="359"/>
      <c r="J87" s="359"/>
      <c r="K87" s="359"/>
      <c r="L87" s="359"/>
      <c r="M87" s="359"/>
      <c r="N87" s="359"/>
      <c r="O87" s="359"/>
      <c r="P87" s="359"/>
      <c r="Q87" s="359"/>
    </row>
    <row r="88" spans="1:17" ht="11.25">
      <c r="A88" s="358" t="s">
        <v>380</v>
      </c>
      <c r="B88" s="358"/>
      <c r="C88" s="358" t="s">
        <v>381</v>
      </c>
      <c r="D88" s="358"/>
      <c r="E88" s="215">
        <f>SUM(E10,E69)</f>
        <v>20818196</v>
      </c>
      <c r="F88" s="215">
        <f aca="true" t="shared" si="2" ref="F88:P88">SUM(F10,F69)</f>
        <v>3997141</v>
      </c>
      <c r="G88" s="215">
        <f t="shared" si="2"/>
        <v>16821055</v>
      </c>
      <c r="H88" s="216">
        <f>SUM(H10,H69)</f>
        <v>13095451</v>
      </c>
      <c r="I88" s="217">
        <f t="shared" si="2"/>
        <v>2550592</v>
      </c>
      <c r="J88" s="217">
        <f t="shared" si="2"/>
        <v>2285802</v>
      </c>
      <c r="K88" s="217">
        <f t="shared" si="2"/>
        <v>0</v>
      </c>
      <c r="L88" s="217">
        <f t="shared" si="2"/>
        <v>264790</v>
      </c>
      <c r="M88" s="217">
        <f t="shared" si="2"/>
        <v>10544859</v>
      </c>
      <c r="N88" s="217">
        <f t="shared" si="2"/>
        <v>0</v>
      </c>
      <c r="O88" s="217">
        <f t="shared" si="2"/>
        <v>0</v>
      </c>
      <c r="P88" s="217">
        <f t="shared" si="2"/>
        <v>0</v>
      </c>
      <c r="Q88" s="217">
        <f t="shared" si="2"/>
        <v>10544859</v>
      </c>
    </row>
    <row r="90" spans="1:17" ht="11.25">
      <c r="A90" s="218" t="s">
        <v>382</v>
      </c>
      <c r="B90" s="219" t="s">
        <v>383</v>
      </c>
      <c r="O90" s="360" t="s">
        <v>384</v>
      </c>
      <c r="P90" s="360"/>
      <c r="Q90" s="360"/>
    </row>
    <row r="91" spans="1:16" ht="11.25">
      <c r="A91" s="218" t="s">
        <v>385</v>
      </c>
      <c r="B91" s="219" t="s">
        <v>386</v>
      </c>
      <c r="O91" s="220"/>
      <c r="P91" s="220"/>
    </row>
    <row r="92" spans="1:17" ht="11.25">
      <c r="A92" s="218" t="s">
        <v>387</v>
      </c>
      <c r="B92" s="219" t="s">
        <v>388</v>
      </c>
      <c r="O92" s="360" t="s">
        <v>389</v>
      </c>
      <c r="P92" s="360"/>
      <c r="Q92" s="360"/>
    </row>
  </sheetData>
  <mergeCells count="145">
    <mergeCell ref="A88:B88"/>
    <mergeCell ref="C88:D88"/>
    <mergeCell ref="O90:Q90"/>
    <mergeCell ref="O92:Q92"/>
    <mergeCell ref="N84:N87"/>
    <mergeCell ref="O84:O87"/>
    <mergeCell ref="P84:P87"/>
    <mergeCell ref="Q84:Q87"/>
    <mergeCell ref="J84:J87"/>
    <mergeCell ref="K84:K87"/>
    <mergeCell ref="L84:L87"/>
    <mergeCell ref="M84:M87"/>
    <mergeCell ref="Q75:Q78"/>
    <mergeCell ref="A79:A87"/>
    <mergeCell ref="C79:Q79"/>
    <mergeCell ref="C80:Q80"/>
    <mergeCell ref="C81:Q81"/>
    <mergeCell ref="C82:Q82"/>
    <mergeCell ref="C84:C87"/>
    <mergeCell ref="D84:D87"/>
    <mergeCell ref="H84:H87"/>
    <mergeCell ref="I84:I87"/>
    <mergeCell ref="M75:M78"/>
    <mergeCell ref="N75:N78"/>
    <mergeCell ref="O75:O78"/>
    <mergeCell ref="P75:P78"/>
    <mergeCell ref="I75:I78"/>
    <mergeCell ref="J75:J78"/>
    <mergeCell ref="K75:K78"/>
    <mergeCell ref="L75:L78"/>
    <mergeCell ref="Q65:Q68"/>
    <mergeCell ref="C69:D69"/>
    <mergeCell ref="A70:A78"/>
    <mergeCell ref="C70:Q70"/>
    <mergeCell ref="C71:Q71"/>
    <mergeCell ref="C72:Q72"/>
    <mergeCell ref="C73:Q73"/>
    <mergeCell ref="C75:C78"/>
    <mergeCell ref="D75:D78"/>
    <mergeCell ref="H75:H78"/>
    <mergeCell ref="M65:M68"/>
    <mergeCell ref="N65:N68"/>
    <mergeCell ref="O65:O68"/>
    <mergeCell ref="P65:P68"/>
    <mergeCell ref="I65:I68"/>
    <mergeCell ref="J65:J68"/>
    <mergeCell ref="K65:K68"/>
    <mergeCell ref="L65:L68"/>
    <mergeCell ref="P56:P59"/>
    <mergeCell ref="Q56:Q59"/>
    <mergeCell ref="A60:A68"/>
    <mergeCell ref="C60:Q60"/>
    <mergeCell ref="C61:Q61"/>
    <mergeCell ref="C62:Q62"/>
    <mergeCell ref="C63:Q63"/>
    <mergeCell ref="C65:C68"/>
    <mergeCell ref="D65:D68"/>
    <mergeCell ref="H65:H68"/>
    <mergeCell ref="L56:L59"/>
    <mergeCell ref="M56:M59"/>
    <mergeCell ref="N56:N59"/>
    <mergeCell ref="O56:O59"/>
    <mergeCell ref="H56:H59"/>
    <mergeCell ref="I56:I59"/>
    <mergeCell ref="J56:J59"/>
    <mergeCell ref="K56:K59"/>
    <mergeCell ref="O43:O46"/>
    <mergeCell ref="P43:P46"/>
    <mergeCell ref="Q43:Q46"/>
    <mergeCell ref="A51:A59"/>
    <mergeCell ref="C51:Q51"/>
    <mergeCell ref="C52:Q52"/>
    <mergeCell ref="C53:Q53"/>
    <mergeCell ref="C54:Q54"/>
    <mergeCell ref="C56:C59"/>
    <mergeCell ref="D56:D59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N34:N37"/>
    <mergeCell ref="O34:O37"/>
    <mergeCell ref="P34:P37"/>
    <mergeCell ref="Q34:Q37"/>
    <mergeCell ref="J34:J37"/>
    <mergeCell ref="K34:K37"/>
    <mergeCell ref="L34:L37"/>
    <mergeCell ref="M34:M37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M25:M28"/>
    <mergeCell ref="N25:N28"/>
    <mergeCell ref="O25:O28"/>
    <mergeCell ref="P25:P28"/>
    <mergeCell ref="I25:I28"/>
    <mergeCell ref="J25:J28"/>
    <mergeCell ref="K25:K28"/>
    <mergeCell ref="L25:L28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 horizontalCentered="1"/>
  <pageMargins left="0.15763888888888888" right="0.15763888888888888" top="0.7083333333333334" bottom="0.5118055555555556" header="0.27569444444444446" footer="0.31527777777777777"/>
  <pageSetup fitToHeight="0" horizontalDpi="300" verticalDpi="300" orientation="landscape" paperSize="9" scale="90" r:id="rId1"/>
  <headerFooter alignWithMargins="0">
    <oddHeader>&amp;R&amp;9Załącznik nr &amp;A
 do uchwały Rady Gminy Nr XXIII/206/09
z dnia  05 lutego 2009r.</oddHeader>
    <oddFooter>&amp;CStrona &amp;P z &amp;N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D14" sqref="D14"/>
    </sheetView>
  </sheetViews>
  <sheetFormatPr defaultColWidth="9.00390625" defaultRowHeight="12.75"/>
  <cols>
    <col min="1" max="1" width="4.75390625" style="153" customWidth="1"/>
    <col min="2" max="2" width="45.00390625" style="153" customWidth="1"/>
    <col min="3" max="3" width="14.00390625" style="153" customWidth="1"/>
    <col min="4" max="4" width="16.25390625" style="221" customWidth="1"/>
    <col min="5" max="5" width="15.25390625" style="221" customWidth="1"/>
    <col min="6" max="16384" width="9.125" style="68" customWidth="1"/>
  </cols>
  <sheetData>
    <row r="1" spans="1:5" ht="15" customHeight="1">
      <c r="A1" s="361" t="s">
        <v>390</v>
      </c>
      <c r="B1" s="361"/>
      <c r="C1" s="361"/>
      <c r="D1" s="361"/>
      <c r="E1" s="361"/>
    </row>
    <row r="2" spans="1:5" ht="15" customHeight="1">
      <c r="A2" s="361" t="s">
        <v>391</v>
      </c>
      <c r="B2" s="361"/>
      <c r="C2" s="361"/>
      <c r="D2" s="361"/>
      <c r="E2" s="361"/>
    </row>
    <row r="3" ht="5.25" customHeight="1"/>
    <row r="4" ht="12.75">
      <c r="E4" s="222" t="s">
        <v>392</v>
      </c>
    </row>
    <row r="5" spans="1:5" ht="12.75">
      <c r="A5" s="362" t="s">
        <v>393</v>
      </c>
      <c r="B5" s="362" t="s">
        <v>394</v>
      </c>
      <c r="C5" s="363" t="s">
        <v>395</v>
      </c>
      <c r="D5" s="364" t="s">
        <v>396</v>
      </c>
      <c r="E5" s="364"/>
    </row>
    <row r="6" spans="1:5" ht="15" customHeight="1">
      <c r="A6" s="362"/>
      <c r="B6" s="362"/>
      <c r="C6" s="363"/>
      <c r="D6" s="365" t="s">
        <v>397</v>
      </c>
      <c r="E6" s="364" t="s">
        <v>398</v>
      </c>
    </row>
    <row r="7" spans="1:8" ht="23.25" customHeight="1">
      <c r="A7" s="362"/>
      <c r="B7" s="362"/>
      <c r="C7" s="363"/>
      <c r="D7" s="365"/>
      <c r="E7" s="364"/>
      <c r="H7" s="223"/>
    </row>
    <row r="8" spans="1:5" ht="9" customHeight="1">
      <c r="A8" s="224">
        <v>1</v>
      </c>
      <c r="B8" s="224">
        <v>2</v>
      </c>
      <c r="C8" s="224">
        <v>3</v>
      </c>
      <c r="D8" s="225">
        <v>4</v>
      </c>
      <c r="E8" s="225">
        <v>5</v>
      </c>
    </row>
    <row r="9" spans="1:5" ht="11.25" customHeight="1">
      <c r="A9" s="226" t="s">
        <v>399</v>
      </c>
      <c r="B9" s="227" t="s">
        <v>400</v>
      </c>
      <c r="C9" s="226"/>
      <c r="D9" s="228"/>
      <c r="E9" s="228">
        <v>41852620</v>
      </c>
    </row>
    <row r="10" spans="1:5" ht="12.75" customHeight="1">
      <c r="A10" s="229" t="s">
        <v>401</v>
      </c>
      <c r="B10" s="230" t="s">
        <v>402</v>
      </c>
      <c r="C10" s="229"/>
      <c r="D10" s="231"/>
      <c r="E10" s="231">
        <v>44782997</v>
      </c>
    </row>
    <row r="11" spans="1:5" ht="11.25" customHeight="1">
      <c r="A11" s="229"/>
      <c r="B11" s="230" t="s">
        <v>403</v>
      </c>
      <c r="C11" s="229"/>
      <c r="D11" s="231"/>
      <c r="E11" s="231"/>
    </row>
    <row r="12" spans="1:5" ht="12.75" customHeight="1">
      <c r="A12" s="232"/>
      <c r="B12" s="233" t="s">
        <v>404</v>
      </c>
      <c r="C12" s="232"/>
      <c r="D12" s="234">
        <f>D9-D10</f>
        <v>0</v>
      </c>
      <c r="E12" s="234">
        <f>E9-E10</f>
        <v>-2930377</v>
      </c>
    </row>
    <row r="13" spans="1:5" ht="19.5" customHeight="1">
      <c r="A13" s="235" t="s">
        <v>405</v>
      </c>
      <c r="B13" s="236" t="s">
        <v>406</v>
      </c>
      <c r="C13" s="237"/>
      <c r="D13" s="238"/>
      <c r="E13" s="238">
        <v>2930377</v>
      </c>
    </row>
    <row r="14" spans="1:5" ht="10.5" customHeight="1">
      <c r="A14" s="366" t="s">
        <v>407</v>
      </c>
      <c r="B14" s="366"/>
      <c r="C14" s="224"/>
      <c r="D14" s="239">
        <f>D15+D16+D17+D18+D19+D20+D21+D22+D23+D24+D25+D26</f>
        <v>0</v>
      </c>
      <c r="E14" s="239">
        <f>E15+E16+E17+E18+E19+E20+E21+E22+E23+E24+E25+E26</f>
        <v>7383660</v>
      </c>
    </row>
    <row r="15" spans="1:5" ht="19.5" customHeight="1">
      <c r="A15" s="240" t="s">
        <v>408</v>
      </c>
      <c r="B15" s="241" t="s">
        <v>409</v>
      </c>
      <c r="C15" s="240" t="s">
        <v>410</v>
      </c>
      <c r="D15" s="242"/>
      <c r="E15" s="242">
        <v>5097858</v>
      </c>
    </row>
    <row r="16" spans="1:5" ht="12" customHeight="1">
      <c r="A16" s="240">
        <v>2</v>
      </c>
      <c r="B16" s="241" t="s">
        <v>411</v>
      </c>
      <c r="C16" s="240"/>
      <c r="D16" s="242"/>
      <c r="E16" s="242"/>
    </row>
    <row r="17" spans="1:5" ht="30.75" customHeight="1">
      <c r="A17" s="240">
        <v>3</v>
      </c>
      <c r="B17" s="243" t="s">
        <v>412</v>
      </c>
      <c r="C17" s="240" t="s">
        <v>413</v>
      </c>
      <c r="D17" s="242"/>
      <c r="E17" s="242">
        <v>844722</v>
      </c>
    </row>
    <row r="18" spans="1:5" ht="38.25" customHeight="1">
      <c r="A18" s="240">
        <v>4</v>
      </c>
      <c r="B18" s="243" t="s">
        <v>414</v>
      </c>
      <c r="C18" s="240" t="s">
        <v>415</v>
      </c>
      <c r="D18" s="242"/>
      <c r="E18" s="242"/>
    </row>
    <row r="19" spans="1:5" ht="12.75" customHeight="1">
      <c r="A19" s="229">
        <v>5</v>
      </c>
      <c r="B19" s="230" t="s">
        <v>416</v>
      </c>
      <c r="C19" s="229" t="s">
        <v>417</v>
      </c>
      <c r="D19" s="231"/>
      <c r="E19" s="231"/>
    </row>
    <row r="20" spans="1:5" ht="39.75" customHeight="1">
      <c r="A20" s="229">
        <v>6</v>
      </c>
      <c r="B20" s="244" t="s">
        <v>418</v>
      </c>
      <c r="C20" s="229" t="s">
        <v>419</v>
      </c>
      <c r="D20" s="231"/>
      <c r="E20" s="231">
        <v>1441080</v>
      </c>
    </row>
    <row r="21" spans="1:5" ht="10.5" customHeight="1">
      <c r="A21" s="229">
        <v>7</v>
      </c>
      <c r="B21" s="230" t="s">
        <v>420</v>
      </c>
      <c r="C21" s="229" t="s">
        <v>421</v>
      </c>
      <c r="D21" s="231"/>
      <c r="E21" s="231"/>
    </row>
    <row r="22" spans="1:5" ht="10.5" customHeight="1">
      <c r="A22" s="229">
        <v>8</v>
      </c>
      <c r="B22" s="230" t="s">
        <v>422</v>
      </c>
      <c r="C22" s="229" t="s">
        <v>423</v>
      </c>
      <c r="D22" s="231"/>
      <c r="E22" s="231"/>
    </row>
    <row r="23" spans="1:5" ht="11.25" customHeight="1">
      <c r="A23" s="229">
        <v>9</v>
      </c>
      <c r="B23" s="230" t="s">
        <v>424</v>
      </c>
      <c r="C23" s="229" t="s">
        <v>425</v>
      </c>
      <c r="D23" s="231"/>
      <c r="E23" s="231"/>
    </row>
    <row r="24" spans="1:5" ht="11.25" customHeight="1">
      <c r="A24" s="229">
        <v>10</v>
      </c>
      <c r="B24" s="230" t="s">
        <v>426</v>
      </c>
      <c r="C24" s="229" t="s">
        <v>427</v>
      </c>
      <c r="D24" s="231"/>
      <c r="E24" s="231"/>
    </row>
    <row r="25" spans="1:5" ht="11.25" customHeight="1">
      <c r="A25" s="229">
        <v>11</v>
      </c>
      <c r="B25" s="230" t="s">
        <v>428</v>
      </c>
      <c r="C25" s="229" t="s">
        <v>429</v>
      </c>
      <c r="D25" s="231"/>
      <c r="E25" s="231"/>
    </row>
    <row r="26" spans="1:5" ht="13.5" customHeight="1">
      <c r="A26" s="226">
        <v>12</v>
      </c>
      <c r="B26" s="227" t="s">
        <v>430</v>
      </c>
      <c r="C26" s="226" t="s">
        <v>431</v>
      </c>
      <c r="D26" s="228"/>
      <c r="E26" s="228"/>
    </row>
    <row r="27" spans="1:5" ht="13.5" customHeight="1">
      <c r="A27" s="366" t="s">
        <v>432</v>
      </c>
      <c r="B27" s="366"/>
      <c r="C27" s="224"/>
      <c r="D27" s="239">
        <f>D28+D32</f>
        <v>0</v>
      </c>
      <c r="E27" s="239">
        <f>E28+E32+E36</f>
        <v>4453283</v>
      </c>
    </row>
    <row r="28" spans="1:5" ht="13.5" customHeight="1">
      <c r="A28" s="245" t="s">
        <v>433</v>
      </c>
      <c r="B28" s="246" t="s">
        <v>434</v>
      </c>
      <c r="C28" s="245" t="s">
        <v>435</v>
      </c>
      <c r="D28" s="247"/>
      <c r="E28" s="247">
        <v>3970855</v>
      </c>
    </row>
    <row r="29" spans="1:5" ht="12" customHeight="1">
      <c r="A29" s="240"/>
      <c r="B29" s="248" t="s">
        <v>436</v>
      </c>
      <c r="C29" s="240"/>
      <c r="D29" s="242"/>
      <c r="E29" s="242">
        <v>3970855</v>
      </c>
    </row>
    <row r="30" spans="1:5" ht="51" customHeight="1">
      <c r="A30" s="240"/>
      <c r="B30" s="243" t="s">
        <v>437</v>
      </c>
      <c r="C30" s="240"/>
      <c r="D30" s="242"/>
      <c r="E30" s="242">
        <v>2759429</v>
      </c>
    </row>
    <row r="31" spans="1:5" ht="12.75" customHeight="1">
      <c r="A31" s="240"/>
      <c r="B31" s="241" t="s">
        <v>438</v>
      </c>
      <c r="C31" s="240"/>
      <c r="D31" s="242"/>
      <c r="E31" s="242"/>
    </row>
    <row r="32" spans="1:5" ht="15" customHeight="1">
      <c r="A32" s="229" t="s">
        <v>439</v>
      </c>
      <c r="B32" s="230" t="s">
        <v>440</v>
      </c>
      <c r="C32" s="229" t="s">
        <v>441</v>
      </c>
      <c r="D32" s="231"/>
      <c r="E32" s="231">
        <f>E33+E34</f>
        <v>456428</v>
      </c>
    </row>
    <row r="33" spans="1:5" ht="49.5" customHeight="1">
      <c r="A33" s="229"/>
      <c r="B33" s="244" t="s">
        <v>442</v>
      </c>
      <c r="C33" s="229"/>
      <c r="D33" s="231"/>
      <c r="E33" s="231"/>
    </row>
    <row r="34" spans="1:5" ht="15" customHeight="1">
      <c r="A34" s="229"/>
      <c r="B34" s="249" t="s">
        <v>443</v>
      </c>
      <c r="C34" s="229"/>
      <c r="D34" s="231"/>
      <c r="E34" s="231">
        <v>456428</v>
      </c>
    </row>
    <row r="35" spans="1:5" ht="48.75" customHeight="1">
      <c r="A35" s="229"/>
      <c r="B35" s="244" t="s">
        <v>444</v>
      </c>
      <c r="C35" s="229"/>
      <c r="D35" s="231"/>
      <c r="E35" s="231">
        <v>456428</v>
      </c>
    </row>
    <row r="36" spans="1:5" ht="10.5" customHeight="1">
      <c r="A36" s="229">
        <v>3</v>
      </c>
      <c r="B36" s="230" t="s">
        <v>445</v>
      </c>
      <c r="C36" s="229" t="s">
        <v>446</v>
      </c>
      <c r="D36" s="231"/>
      <c r="E36" s="231">
        <v>26000</v>
      </c>
    </row>
    <row r="37" spans="1:5" ht="11.25" customHeight="1">
      <c r="A37" s="229">
        <v>4</v>
      </c>
      <c r="B37" s="230" t="s">
        <v>447</v>
      </c>
      <c r="C37" s="229" t="s">
        <v>448</v>
      </c>
      <c r="D37" s="231"/>
      <c r="E37" s="231"/>
    </row>
    <row r="38" spans="1:5" ht="11.25" customHeight="1">
      <c r="A38" s="229">
        <v>5</v>
      </c>
      <c r="B38" s="230" t="s">
        <v>449</v>
      </c>
      <c r="C38" s="229" t="s">
        <v>450</v>
      </c>
      <c r="D38" s="231"/>
      <c r="E38" s="231"/>
    </row>
    <row r="39" spans="1:5" ht="13.5" customHeight="1">
      <c r="A39" s="229">
        <v>6</v>
      </c>
      <c r="B39" s="250" t="s">
        <v>451</v>
      </c>
      <c r="C39" s="251" t="s">
        <v>452</v>
      </c>
      <c r="D39" s="252"/>
      <c r="E39" s="252"/>
    </row>
    <row r="40" spans="1:5" ht="12" customHeight="1">
      <c r="A40" s="253">
        <v>7</v>
      </c>
      <c r="B40" s="254" t="s">
        <v>453</v>
      </c>
      <c r="C40" s="253" t="s">
        <v>454</v>
      </c>
      <c r="D40" s="255"/>
      <c r="E40" s="255"/>
    </row>
    <row r="41" spans="1:5" ht="19.5" customHeight="1">
      <c r="A41" s="72" t="s">
        <v>455</v>
      </c>
      <c r="B41" s="153" t="s">
        <v>456</v>
      </c>
      <c r="D41" s="367" t="s">
        <v>457</v>
      </c>
      <c r="E41" s="367"/>
    </row>
    <row r="42" ht="12.75">
      <c r="A42" s="72"/>
    </row>
    <row r="43" spans="4:5" ht="12.75">
      <c r="D43" s="368" t="s">
        <v>458</v>
      </c>
      <c r="E43" s="368"/>
    </row>
  </sheetData>
  <mergeCells count="12">
    <mergeCell ref="A14:B14"/>
    <mergeCell ref="A27:B27"/>
    <mergeCell ref="D41:E41"/>
    <mergeCell ref="D43:E43"/>
    <mergeCell ref="A1:E1"/>
    <mergeCell ref="A2:E2"/>
    <mergeCell ref="A5:A7"/>
    <mergeCell ref="B5:B7"/>
    <mergeCell ref="C5:C7"/>
    <mergeCell ref="D5:E5"/>
    <mergeCell ref="D6:D7"/>
    <mergeCell ref="E6:E7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/>
  <headerFooter alignWithMargins="0">
    <oddHeader>&amp;RZałącznik nr 5
 do uchwały Rady Gminy Nr  XXIII/206/09 
z dnia 05 lutego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6" sqref="G26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342" t="s">
        <v>459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257" t="s">
        <v>460</v>
      </c>
    </row>
    <row r="4" spans="1:10" ht="15.75" customHeight="1">
      <c r="A4" s="369" t="s">
        <v>461</v>
      </c>
      <c r="B4" s="369" t="s">
        <v>462</v>
      </c>
      <c r="C4" s="370" t="s">
        <v>463</v>
      </c>
      <c r="D4" s="369" t="s">
        <v>464</v>
      </c>
      <c r="E4" s="369"/>
      <c r="F4" s="369"/>
      <c r="G4" s="369"/>
      <c r="H4" s="369"/>
      <c r="I4" s="369"/>
      <c r="J4" s="369"/>
    </row>
    <row r="5" spans="1:10" ht="15.75" customHeight="1">
      <c r="A5" s="369"/>
      <c r="B5" s="369"/>
      <c r="C5" s="370"/>
      <c r="D5" s="369">
        <v>2009</v>
      </c>
      <c r="E5" s="369">
        <v>2010</v>
      </c>
      <c r="F5" s="369">
        <v>2011</v>
      </c>
      <c r="G5" s="371">
        <v>2012</v>
      </c>
      <c r="H5" s="371">
        <v>2013</v>
      </c>
      <c r="I5" s="375">
        <v>2014</v>
      </c>
      <c r="J5" s="376">
        <v>2015</v>
      </c>
    </row>
    <row r="6" spans="1:10" ht="15.75" customHeight="1">
      <c r="A6" s="369"/>
      <c r="B6" s="369"/>
      <c r="C6" s="370"/>
      <c r="D6" s="369"/>
      <c r="E6" s="369"/>
      <c r="F6" s="369"/>
      <c r="G6" s="371"/>
      <c r="H6" s="371"/>
      <c r="I6" s="375"/>
      <c r="J6" s="376"/>
    </row>
    <row r="7" spans="1:10" ht="15.75" customHeight="1">
      <c r="A7" s="369"/>
      <c r="B7" s="369"/>
      <c r="C7" s="370"/>
      <c r="D7" s="369"/>
      <c r="E7" s="369"/>
      <c r="F7" s="369"/>
      <c r="G7" s="371"/>
      <c r="H7" s="371"/>
      <c r="I7" s="375"/>
      <c r="J7" s="376"/>
    </row>
    <row r="8" spans="1:10" ht="15.75" customHeight="1">
      <c r="A8" s="369"/>
      <c r="B8" s="369"/>
      <c r="C8" s="370"/>
      <c r="D8" s="369"/>
      <c r="E8" s="369"/>
      <c r="F8" s="369"/>
      <c r="G8" s="371"/>
      <c r="H8" s="371"/>
      <c r="I8" s="375"/>
      <c r="J8" s="376"/>
    </row>
    <row r="9" spans="1:10" ht="7.5" customHeight="1">
      <c r="A9" s="260">
        <v>1</v>
      </c>
      <c r="B9" s="260">
        <v>2</v>
      </c>
      <c r="C9" s="260">
        <v>3</v>
      </c>
      <c r="D9" s="260">
        <v>4</v>
      </c>
      <c r="E9" s="260">
        <v>5</v>
      </c>
      <c r="F9" s="261">
        <v>6</v>
      </c>
      <c r="G9" s="262">
        <v>7</v>
      </c>
      <c r="H9" s="262">
        <v>8</v>
      </c>
      <c r="I9" s="262">
        <v>9</v>
      </c>
      <c r="J9" s="263">
        <v>10</v>
      </c>
    </row>
    <row r="10" spans="1:10" ht="19.5" customHeight="1">
      <c r="A10" s="264" t="s">
        <v>465</v>
      </c>
      <c r="B10" s="265" t="s">
        <v>466</v>
      </c>
      <c r="C10" s="266"/>
      <c r="D10" s="266"/>
      <c r="E10" s="266"/>
      <c r="F10" s="266"/>
      <c r="G10" s="267"/>
      <c r="H10" s="267"/>
      <c r="I10" s="267"/>
      <c r="J10" s="268"/>
    </row>
    <row r="11" spans="1:10" ht="19.5" customHeight="1">
      <c r="A11" s="269" t="s">
        <v>467</v>
      </c>
      <c r="B11" s="270" t="s">
        <v>468</v>
      </c>
      <c r="C11" s="271">
        <v>7589502</v>
      </c>
      <c r="D11" s="271">
        <v>9809603</v>
      </c>
      <c r="E11" s="271">
        <v>8638754</v>
      </c>
      <c r="F11" s="271">
        <v>7480301</v>
      </c>
      <c r="G11" s="271">
        <v>5272535</v>
      </c>
      <c r="H11" s="271">
        <v>4088526</v>
      </c>
      <c r="I11" s="271">
        <v>2078440</v>
      </c>
      <c r="J11" s="272"/>
    </row>
    <row r="12" spans="1:10" ht="19.5" customHeight="1">
      <c r="A12" s="269" t="s">
        <v>469</v>
      </c>
      <c r="B12" s="270" t="s">
        <v>470</v>
      </c>
      <c r="C12" s="271">
        <v>1754773</v>
      </c>
      <c r="D12" s="271">
        <v>2491049</v>
      </c>
      <c r="E12" s="271">
        <v>1649624</v>
      </c>
      <c r="F12" s="271">
        <v>1113032</v>
      </c>
      <c r="G12" s="271">
        <v>576432</v>
      </c>
      <c r="H12" s="271">
        <v>288216</v>
      </c>
      <c r="I12" s="271"/>
      <c r="J12" s="272"/>
    </row>
    <row r="13" spans="1:10" ht="19.5" customHeight="1">
      <c r="A13" s="269" t="s">
        <v>471</v>
      </c>
      <c r="B13" s="270" t="s">
        <v>472</v>
      </c>
      <c r="C13" s="271"/>
      <c r="D13" s="271"/>
      <c r="E13" s="271"/>
      <c r="F13" s="271"/>
      <c r="G13" s="271"/>
      <c r="H13" s="271"/>
      <c r="I13" s="271"/>
      <c r="J13" s="272"/>
    </row>
    <row r="14" spans="1:10" ht="19.5" customHeight="1">
      <c r="A14" s="273" t="s">
        <v>473</v>
      </c>
      <c r="B14" s="270" t="s">
        <v>474</v>
      </c>
      <c r="C14" s="271"/>
      <c r="D14" s="271"/>
      <c r="E14" s="271"/>
      <c r="F14" s="271"/>
      <c r="G14" s="271"/>
      <c r="H14" s="271"/>
      <c r="I14" s="271"/>
      <c r="J14" s="272"/>
    </row>
    <row r="15" spans="1:10" ht="19.5" customHeight="1">
      <c r="A15" s="273"/>
      <c r="B15" s="270" t="s">
        <v>475</v>
      </c>
      <c r="C15" s="271"/>
      <c r="D15" s="271"/>
      <c r="E15" s="271"/>
      <c r="F15" s="271"/>
      <c r="G15" s="271"/>
      <c r="H15" s="271"/>
      <c r="I15" s="271"/>
      <c r="J15" s="272"/>
    </row>
    <row r="16" spans="1:10" ht="19.5" customHeight="1">
      <c r="A16" s="273"/>
      <c r="B16" s="270" t="s">
        <v>476</v>
      </c>
      <c r="C16" s="271"/>
      <c r="D16" s="271"/>
      <c r="E16" s="271"/>
      <c r="F16" s="271"/>
      <c r="G16" s="271"/>
      <c r="H16" s="271"/>
      <c r="I16" s="271"/>
      <c r="J16" s="272"/>
    </row>
    <row r="17" spans="1:10" ht="19.5" customHeight="1">
      <c r="A17" s="273"/>
      <c r="B17" s="274" t="s">
        <v>477</v>
      </c>
      <c r="C17" s="271"/>
      <c r="D17" s="271"/>
      <c r="E17" s="271"/>
      <c r="F17" s="271"/>
      <c r="G17" s="271"/>
      <c r="H17" s="271"/>
      <c r="I17" s="271"/>
      <c r="J17" s="272"/>
    </row>
    <row r="18" spans="1:10" ht="19.5" customHeight="1">
      <c r="A18" s="273"/>
      <c r="B18" s="274" t="s">
        <v>478</v>
      </c>
      <c r="C18" s="271"/>
      <c r="D18" s="271"/>
      <c r="E18" s="271"/>
      <c r="F18" s="271"/>
      <c r="G18" s="271"/>
      <c r="H18" s="271"/>
      <c r="I18" s="271"/>
      <c r="J18" s="272"/>
    </row>
    <row r="19" spans="1:10" ht="19.5" customHeight="1">
      <c r="A19" s="273"/>
      <c r="B19" s="274" t="s">
        <v>479</v>
      </c>
      <c r="C19" s="271"/>
      <c r="D19" s="271"/>
      <c r="E19" s="271"/>
      <c r="F19" s="271"/>
      <c r="G19" s="271"/>
      <c r="H19" s="271"/>
      <c r="I19" s="271"/>
      <c r="J19" s="272"/>
    </row>
    <row r="20" spans="1:10" ht="19.5" customHeight="1">
      <c r="A20" s="275"/>
      <c r="B20" s="274" t="s">
        <v>480</v>
      </c>
      <c r="C20" s="271"/>
      <c r="D20" s="271"/>
      <c r="E20" s="271"/>
      <c r="F20" s="271"/>
      <c r="G20" s="271"/>
      <c r="H20" s="271"/>
      <c r="I20" s="271"/>
      <c r="J20" s="272"/>
    </row>
    <row r="21" spans="1:10" s="16" customFormat="1" ht="19.5" customHeight="1">
      <c r="A21" s="276" t="s">
        <v>481</v>
      </c>
      <c r="B21" s="277" t="s">
        <v>482</v>
      </c>
      <c r="C21" s="278">
        <v>28479994</v>
      </c>
      <c r="D21" s="278">
        <v>41852620</v>
      </c>
      <c r="E21" s="278">
        <v>37451089</v>
      </c>
      <c r="F21" s="278">
        <v>26214136</v>
      </c>
      <c r="G21" s="279">
        <v>26897914</v>
      </c>
      <c r="H21" s="279">
        <v>27599638</v>
      </c>
      <c r="I21" s="279">
        <v>28319784</v>
      </c>
      <c r="J21" s="279">
        <v>29058839</v>
      </c>
    </row>
    <row r="22" spans="1:10" s="16" customFormat="1" ht="30.75" customHeight="1">
      <c r="A22" s="276" t="s">
        <v>483</v>
      </c>
      <c r="B22" s="280" t="s">
        <v>484</v>
      </c>
      <c r="C22" s="278">
        <f>C11+C12</f>
        <v>9344275</v>
      </c>
      <c r="D22" s="279">
        <f aca="true" t="shared" si="0" ref="D22:I22">D11+D12</f>
        <v>12300652</v>
      </c>
      <c r="E22" s="279">
        <f t="shared" si="0"/>
        <v>10288378</v>
      </c>
      <c r="F22" s="279">
        <f t="shared" si="0"/>
        <v>8593333</v>
      </c>
      <c r="G22" s="279">
        <f t="shared" si="0"/>
        <v>5848967</v>
      </c>
      <c r="H22" s="279">
        <f t="shared" si="0"/>
        <v>4376742</v>
      </c>
      <c r="I22" s="279">
        <f t="shared" si="0"/>
        <v>2078440</v>
      </c>
      <c r="J22" s="281"/>
    </row>
    <row r="23" spans="1:10" s="16" customFormat="1" ht="14.25" customHeight="1">
      <c r="A23" s="373" t="s">
        <v>485</v>
      </c>
      <c r="B23" s="374" t="s">
        <v>486</v>
      </c>
      <c r="C23" s="372">
        <f>C22/C21</f>
        <v>0.3280996126614352</v>
      </c>
      <c r="D23" s="372">
        <f aca="true" t="shared" si="1" ref="D23:J23">D22/D21</f>
        <v>0.2939039897621702</v>
      </c>
      <c r="E23" s="372">
        <f t="shared" si="1"/>
        <v>0.2747150556823595</v>
      </c>
      <c r="F23" s="372">
        <f t="shared" si="1"/>
        <v>0.3278129403158662</v>
      </c>
      <c r="G23" s="372">
        <f t="shared" si="1"/>
        <v>0.21745057999664955</v>
      </c>
      <c r="H23" s="372">
        <f t="shared" si="1"/>
        <v>0.15857968861765506</v>
      </c>
      <c r="I23" s="372">
        <f t="shared" si="1"/>
        <v>0.07339180270583985</v>
      </c>
      <c r="J23" s="372">
        <f t="shared" si="1"/>
        <v>0</v>
      </c>
    </row>
    <row r="24" spans="1:10" s="16" customFormat="1" ht="12.75">
      <c r="A24" s="373"/>
      <c r="B24" s="374"/>
      <c r="C24" s="372"/>
      <c r="D24" s="372"/>
      <c r="E24" s="372"/>
      <c r="F24" s="372"/>
      <c r="G24" s="372"/>
      <c r="H24" s="372"/>
      <c r="I24" s="372"/>
      <c r="J24" s="372"/>
    </row>
    <row r="25" spans="1:10" ht="12.75">
      <c r="A25" s="66"/>
      <c r="B25" s="256"/>
      <c r="C25" s="282"/>
      <c r="D25" s="282"/>
      <c r="E25" s="282"/>
      <c r="F25" s="282"/>
      <c r="G25" s="282"/>
      <c r="H25" s="282"/>
      <c r="I25" s="282"/>
      <c r="J25" s="283"/>
    </row>
    <row r="26" spans="1:7" ht="12.75">
      <c r="A26" s="68"/>
      <c r="B26" s="68"/>
      <c r="C26" s="68"/>
      <c r="D26" s="68"/>
      <c r="E26" s="68"/>
      <c r="F26" s="68"/>
      <c r="G26" s="66" t="s">
        <v>487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488</v>
      </c>
    </row>
  </sheetData>
  <mergeCells count="22">
    <mergeCell ref="I23:I24"/>
    <mergeCell ref="J23:J24"/>
    <mergeCell ref="I5:I8"/>
    <mergeCell ref="J5:J8"/>
    <mergeCell ref="A23:A24"/>
    <mergeCell ref="B23:B24"/>
    <mergeCell ref="C23:C24"/>
    <mergeCell ref="D23:D24"/>
    <mergeCell ref="E23:E24"/>
    <mergeCell ref="F23:F24"/>
    <mergeCell ref="G23:G24"/>
    <mergeCell ref="H23:H24"/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/>
  <headerFooter alignWithMargins="0">
    <oddHeader>&amp;R&amp;9Załącznik nr &amp;A
 do uchwały Rady Gminy Nr  XXIII/206/09
z dnia 05 lutego 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36" sqref="F36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344" t="s">
        <v>489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12.75">
      <c r="J2" s="257" t="s">
        <v>490</v>
      </c>
    </row>
    <row r="3" spans="1:10" ht="24.75" customHeight="1">
      <c r="A3" s="369" t="s">
        <v>491</v>
      </c>
      <c r="B3" s="369" t="s">
        <v>492</v>
      </c>
      <c r="C3" s="363" t="s">
        <v>493</v>
      </c>
      <c r="D3" s="369" t="s">
        <v>494</v>
      </c>
      <c r="E3" s="369" t="s">
        <v>495</v>
      </c>
      <c r="F3" s="369"/>
      <c r="G3" s="369"/>
      <c r="H3" s="369"/>
      <c r="I3" s="369"/>
      <c r="J3" s="369"/>
    </row>
    <row r="4" spans="1:10" ht="18.75" customHeight="1">
      <c r="A4" s="369"/>
      <c r="B4" s="369"/>
      <c r="C4" s="363"/>
      <c r="D4" s="369"/>
      <c r="E4" s="259">
        <v>2010</v>
      </c>
      <c r="F4" s="259">
        <v>2011</v>
      </c>
      <c r="G4" s="284">
        <v>2012</v>
      </c>
      <c r="H4" s="285">
        <v>2013</v>
      </c>
      <c r="I4" s="286">
        <v>2014</v>
      </c>
      <c r="J4" s="258">
        <v>2015</v>
      </c>
    </row>
    <row r="5" spans="1:10" ht="7.5" customHeight="1">
      <c r="A5" s="287">
        <v>1</v>
      </c>
      <c r="B5" s="260">
        <v>2</v>
      </c>
      <c r="C5" s="260">
        <v>3</v>
      </c>
      <c r="D5" s="260">
        <v>4</v>
      </c>
      <c r="E5" s="260">
        <v>5</v>
      </c>
      <c r="F5" s="260">
        <v>6</v>
      </c>
      <c r="G5" s="288">
        <v>7</v>
      </c>
      <c r="H5" s="289">
        <v>8</v>
      </c>
      <c r="I5" s="290">
        <v>9</v>
      </c>
      <c r="J5" s="263">
        <v>10</v>
      </c>
    </row>
    <row r="6" spans="1:10" ht="17.25" customHeight="1">
      <c r="A6" s="291" t="s">
        <v>496</v>
      </c>
      <c r="B6" s="292" t="s">
        <v>497</v>
      </c>
      <c r="C6" s="293">
        <f>SUM(C7,C11,C12,C13)</f>
        <v>28479994</v>
      </c>
      <c r="D6" s="293">
        <f aca="true" t="shared" si="0" ref="D6:J6">SUM(D7,D11,D12,D13)</f>
        <v>41852620</v>
      </c>
      <c r="E6" s="293">
        <f t="shared" si="0"/>
        <v>37451089</v>
      </c>
      <c r="F6" s="293">
        <f t="shared" si="0"/>
        <v>26214136</v>
      </c>
      <c r="G6" s="293">
        <f t="shared" si="0"/>
        <v>26897914</v>
      </c>
      <c r="H6" s="293">
        <f t="shared" si="0"/>
        <v>27599638</v>
      </c>
      <c r="I6" s="294">
        <f t="shared" si="0"/>
        <v>28319784</v>
      </c>
      <c r="J6" s="295">
        <f t="shared" si="0"/>
        <v>29058839</v>
      </c>
    </row>
    <row r="7" spans="1:10" ht="17.25" customHeight="1">
      <c r="A7" s="296" t="s">
        <v>498</v>
      </c>
      <c r="B7" s="297" t="s">
        <v>499</v>
      </c>
      <c r="C7" s="298">
        <v>5907666</v>
      </c>
      <c r="D7" s="298">
        <v>6210177</v>
      </c>
      <c r="E7" s="298">
        <v>6365431</v>
      </c>
      <c r="F7" s="298">
        <v>6524567</v>
      </c>
      <c r="G7" s="298">
        <v>6687681</v>
      </c>
      <c r="H7" s="298">
        <v>6854873</v>
      </c>
      <c r="I7" s="299">
        <v>7026245</v>
      </c>
      <c r="J7" s="298">
        <v>7201901</v>
      </c>
    </row>
    <row r="8" spans="1:10" ht="16.5" customHeight="1">
      <c r="A8" s="296" t="s">
        <v>500</v>
      </c>
      <c r="B8" s="297" t="s">
        <v>501</v>
      </c>
      <c r="C8" s="298">
        <v>3585933</v>
      </c>
      <c r="D8" s="298">
        <v>3741874</v>
      </c>
      <c r="E8" s="298">
        <v>3835418</v>
      </c>
      <c r="F8" s="298">
        <v>3931303</v>
      </c>
      <c r="G8" s="298">
        <v>4029586</v>
      </c>
      <c r="H8" s="298">
        <v>4130326</v>
      </c>
      <c r="I8" s="299">
        <v>4233584</v>
      </c>
      <c r="J8" s="298">
        <v>4339423</v>
      </c>
    </row>
    <row r="9" spans="1:10" ht="14.25" customHeight="1">
      <c r="A9" s="296" t="s">
        <v>502</v>
      </c>
      <c r="B9" s="297" t="s">
        <v>503</v>
      </c>
      <c r="C9" s="298">
        <v>357326</v>
      </c>
      <c r="D9" s="298">
        <v>367400</v>
      </c>
      <c r="E9" s="298">
        <v>376585</v>
      </c>
      <c r="F9" s="298">
        <v>385999</v>
      </c>
      <c r="G9" s="298">
        <v>395649</v>
      </c>
      <c r="H9" s="298">
        <v>405541</v>
      </c>
      <c r="I9" s="299">
        <v>415679</v>
      </c>
      <c r="J9" s="298">
        <v>426071</v>
      </c>
    </row>
    <row r="10" spans="1:10" ht="15.75" customHeight="1">
      <c r="A10" s="296" t="s">
        <v>504</v>
      </c>
      <c r="B10" s="300" t="s">
        <v>505</v>
      </c>
      <c r="C10" s="301">
        <v>1652877</v>
      </c>
      <c r="D10" s="301">
        <v>1785093</v>
      </c>
      <c r="E10" s="301">
        <v>1829720</v>
      </c>
      <c r="F10" s="301">
        <v>1875463</v>
      </c>
      <c r="G10" s="298">
        <v>1922349</v>
      </c>
      <c r="H10" s="298">
        <v>1970409</v>
      </c>
      <c r="I10" s="299">
        <v>2019668</v>
      </c>
      <c r="J10" s="298">
        <v>2070160</v>
      </c>
    </row>
    <row r="11" spans="1:10" ht="15" customHeight="1">
      <c r="A11" s="296" t="s">
        <v>506</v>
      </c>
      <c r="B11" s="302" t="s">
        <v>507</v>
      </c>
      <c r="C11" s="298">
        <v>11725391</v>
      </c>
      <c r="D11" s="298">
        <v>13329916</v>
      </c>
      <c r="E11" s="298">
        <v>13663164</v>
      </c>
      <c r="F11" s="298">
        <v>14004743</v>
      </c>
      <c r="G11" s="298">
        <v>14354862</v>
      </c>
      <c r="H11" s="298">
        <v>14713733</v>
      </c>
      <c r="I11" s="299">
        <v>15081576</v>
      </c>
      <c r="J11" s="298">
        <v>15458616</v>
      </c>
    </row>
    <row r="12" spans="1:10" ht="15.75" customHeight="1">
      <c r="A12" s="296" t="s">
        <v>508</v>
      </c>
      <c r="B12" s="297" t="s">
        <v>509</v>
      </c>
      <c r="C12" s="298">
        <v>8220208</v>
      </c>
      <c r="D12" s="298">
        <v>5518221</v>
      </c>
      <c r="E12" s="298">
        <v>5519249</v>
      </c>
      <c r="F12" s="298">
        <v>5684826</v>
      </c>
      <c r="G12" s="298">
        <v>5855371</v>
      </c>
      <c r="H12" s="298">
        <v>6031032</v>
      </c>
      <c r="I12" s="299">
        <v>6211963</v>
      </c>
      <c r="J12" s="298">
        <v>6398322</v>
      </c>
    </row>
    <row r="13" spans="1:10" ht="15.75" customHeight="1">
      <c r="A13" s="296" t="s">
        <v>510</v>
      </c>
      <c r="B13" s="297" t="s">
        <v>511</v>
      </c>
      <c r="C13" s="298">
        <v>2626729</v>
      </c>
      <c r="D13" s="298">
        <v>16794306</v>
      </c>
      <c r="E13" s="298">
        <v>11903245</v>
      </c>
      <c r="F13" s="298">
        <v>0</v>
      </c>
      <c r="G13" s="298">
        <v>0</v>
      </c>
      <c r="H13" s="298">
        <v>0</v>
      </c>
      <c r="I13" s="299">
        <v>0</v>
      </c>
      <c r="J13" s="298"/>
    </row>
    <row r="14" spans="1:10" s="148" customFormat="1" ht="14.25" customHeight="1">
      <c r="A14" s="303" t="s">
        <v>512</v>
      </c>
      <c r="B14" s="304" t="s">
        <v>513</v>
      </c>
      <c r="C14" s="305">
        <v>31900298</v>
      </c>
      <c r="D14" s="305">
        <v>44782997</v>
      </c>
      <c r="E14" s="305">
        <v>35364814</v>
      </c>
      <c r="F14" s="305">
        <v>24509092</v>
      </c>
      <c r="G14" s="305">
        <v>24143548</v>
      </c>
      <c r="H14" s="305">
        <v>26117413</v>
      </c>
      <c r="I14" s="306">
        <v>26011482</v>
      </c>
      <c r="J14" s="305">
        <v>26970399</v>
      </c>
    </row>
    <row r="15" spans="1:10" ht="19.5" customHeight="1">
      <c r="A15" s="296" t="s">
        <v>514</v>
      </c>
      <c r="B15" s="304" t="s">
        <v>515</v>
      </c>
      <c r="C15" s="305">
        <f>SUM(C16,C20,C24:C25)</f>
        <v>2707020</v>
      </c>
      <c r="D15" s="305">
        <f aca="true" t="shared" si="1" ref="D15:I15">SUM(D16,D20,D24:D25)</f>
        <v>4871283</v>
      </c>
      <c r="E15" s="305">
        <f t="shared" si="1"/>
        <v>2682275</v>
      </c>
      <c r="F15" s="305">
        <f t="shared" si="1"/>
        <v>2250044</v>
      </c>
      <c r="G15" s="305">
        <f t="shared" si="1"/>
        <v>3209366</v>
      </c>
      <c r="H15" s="305">
        <f t="shared" si="1"/>
        <v>1846225</v>
      </c>
      <c r="I15" s="306">
        <f t="shared" si="1"/>
        <v>2581302</v>
      </c>
      <c r="J15" s="305">
        <f>SUM(J16,J20,J24:J25)</f>
        <v>2200440</v>
      </c>
    </row>
    <row r="16" spans="1:10" s="148" customFormat="1" ht="17.25" customHeight="1">
      <c r="A16" s="303" t="s">
        <v>516</v>
      </c>
      <c r="B16" s="307" t="s">
        <v>517</v>
      </c>
      <c r="C16" s="305">
        <f>SUM(C17:C19)</f>
        <v>1850522</v>
      </c>
      <c r="D16" s="305">
        <f aca="true" t="shared" si="2" ref="D16:I16">SUM(D17:D19)</f>
        <v>4557283</v>
      </c>
      <c r="E16" s="305">
        <f t="shared" si="2"/>
        <v>1405361</v>
      </c>
      <c r="F16" s="305">
        <f t="shared" si="2"/>
        <v>836376</v>
      </c>
      <c r="G16" s="305">
        <f t="shared" si="2"/>
        <v>1871698</v>
      </c>
      <c r="H16" s="305">
        <f t="shared" si="2"/>
        <v>585557</v>
      </c>
      <c r="I16" s="306">
        <f t="shared" si="2"/>
        <v>400000</v>
      </c>
      <c r="J16" s="305">
        <f>SUM(J17:J19)</f>
        <v>0</v>
      </c>
    </row>
    <row r="17" spans="1:10" ht="17.25" customHeight="1">
      <c r="A17" s="296" t="s">
        <v>518</v>
      </c>
      <c r="B17" s="297" t="s">
        <v>519</v>
      </c>
      <c r="C17" s="308">
        <v>845806</v>
      </c>
      <c r="D17" s="308">
        <v>1211426</v>
      </c>
      <c r="E17" s="308">
        <v>651576</v>
      </c>
      <c r="F17" s="308">
        <v>651576</v>
      </c>
      <c r="G17" s="308">
        <v>1696580</v>
      </c>
      <c r="H17" s="308">
        <v>571557</v>
      </c>
      <c r="I17" s="309">
        <v>400000</v>
      </c>
      <c r="J17" s="298"/>
    </row>
    <row r="18" spans="1:10" s="312" customFormat="1" ht="26.25" customHeight="1">
      <c r="A18" s="310" t="s">
        <v>520</v>
      </c>
      <c r="B18" s="311" t="s">
        <v>521</v>
      </c>
      <c r="C18" s="308">
        <v>875316</v>
      </c>
      <c r="D18" s="308">
        <v>3215857</v>
      </c>
      <c r="E18" s="308">
        <v>655785</v>
      </c>
      <c r="F18" s="308">
        <v>142800</v>
      </c>
      <c r="G18" s="308">
        <v>147118</v>
      </c>
      <c r="H18" s="308"/>
      <c r="I18" s="309"/>
      <c r="J18" s="308"/>
    </row>
    <row r="19" spans="1:10" ht="15.75" customHeight="1">
      <c r="A19" s="296" t="s">
        <v>522</v>
      </c>
      <c r="B19" s="297" t="s">
        <v>523</v>
      </c>
      <c r="C19" s="298">
        <v>129400</v>
      </c>
      <c r="D19" s="298">
        <v>130000</v>
      </c>
      <c r="E19" s="298">
        <v>98000</v>
      </c>
      <c r="F19" s="298">
        <v>42000</v>
      </c>
      <c r="G19" s="298">
        <v>28000</v>
      </c>
      <c r="H19" s="298">
        <v>14000</v>
      </c>
      <c r="I19" s="299"/>
      <c r="J19" s="298"/>
    </row>
    <row r="20" spans="1:10" s="148" customFormat="1" ht="15" customHeight="1">
      <c r="A20" s="303" t="s">
        <v>524</v>
      </c>
      <c r="B20" s="307" t="s">
        <v>525</v>
      </c>
      <c r="C20" s="305">
        <f>SUM(C21:C23)</f>
        <v>140600</v>
      </c>
      <c r="D20" s="305">
        <f aca="true" t="shared" si="3" ref="D20:J20">SUM(D21:D23)</f>
        <v>140000</v>
      </c>
      <c r="E20" s="305">
        <f t="shared" si="3"/>
        <v>1276914</v>
      </c>
      <c r="F20" s="305">
        <f t="shared" si="3"/>
        <v>1413668</v>
      </c>
      <c r="G20" s="305">
        <f t="shared" si="3"/>
        <v>1337668</v>
      </c>
      <c r="H20" s="305">
        <f t="shared" si="3"/>
        <v>1260668</v>
      </c>
      <c r="I20" s="306">
        <f t="shared" si="3"/>
        <v>2181302</v>
      </c>
      <c r="J20" s="305">
        <f t="shared" si="3"/>
        <v>2200440</v>
      </c>
    </row>
    <row r="21" spans="1:10" ht="13.5" customHeight="1">
      <c r="A21" s="296" t="s">
        <v>526</v>
      </c>
      <c r="B21" s="297" t="s">
        <v>527</v>
      </c>
      <c r="C21" s="298"/>
      <c r="D21" s="298"/>
      <c r="E21" s="298">
        <v>247754</v>
      </c>
      <c r="F21" s="298">
        <v>443508</v>
      </c>
      <c r="G21" s="298">
        <v>443508</v>
      </c>
      <c r="H21" s="298">
        <v>443508</v>
      </c>
      <c r="I21" s="299">
        <v>1441140</v>
      </c>
      <c r="J21" s="298">
        <v>2078440</v>
      </c>
    </row>
    <row r="22" spans="1:10" s="312" customFormat="1" ht="27.75" customHeight="1">
      <c r="A22" s="310" t="s">
        <v>528</v>
      </c>
      <c r="B22" s="311" t="s">
        <v>529</v>
      </c>
      <c r="C22" s="308"/>
      <c r="D22" s="308"/>
      <c r="E22" s="308">
        <v>457160</v>
      </c>
      <c r="F22" s="308">
        <v>457160</v>
      </c>
      <c r="G22" s="308">
        <v>457160</v>
      </c>
      <c r="H22" s="308">
        <v>457160</v>
      </c>
      <c r="I22" s="309">
        <v>457162</v>
      </c>
      <c r="J22" s="308"/>
    </row>
    <row r="23" spans="1:10" ht="15.75" customHeight="1">
      <c r="A23" s="296" t="s">
        <v>530</v>
      </c>
      <c r="B23" s="297" t="s">
        <v>531</v>
      </c>
      <c r="C23" s="298">
        <v>140600</v>
      </c>
      <c r="D23" s="298">
        <v>140000</v>
      </c>
      <c r="E23" s="298">
        <v>572000</v>
      </c>
      <c r="F23" s="298">
        <v>513000</v>
      </c>
      <c r="G23" s="298">
        <v>437000</v>
      </c>
      <c r="H23" s="298">
        <v>360000</v>
      </c>
      <c r="I23" s="299">
        <v>283000</v>
      </c>
      <c r="J23" s="298">
        <v>122000</v>
      </c>
    </row>
    <row r="24" spans="1:10" s="148" customFormat="1" ht="11.25" customHeight="1">
      <c r="A24" s="303" t="s">
        <v>532</v>
      </c>
      <c r="B24" s="313" t="s">
        <v>533</v>
      </c>
      <c r="C24" s="305">
        <v>715898</v>
      </c>
      <c r="D24" s="305">
        <v>174000</v>
      </c>
      <c r="E24" s="305"/>
      <c r="F24" s="305"/>
      <c r="G24" s="305"/>
      <c r="H24" s="305"/>
      <c r="I24" s="306"/>
      <c r="J24" s="305"/>
    </row>
    <row r="25" spans="1:10" s="148" customFormat="1" ht="13.5" customHeight="1">
      <c r="A25" s="303" t="s">
        <v>534</v>
      </c>
      <c r="B25" s="313" t="s">
        <v>535</v>
      </c>
      <c r="C25" s="305"/>
      <c r="D25" s="305"/>
      <c r="E25" s="305"/>
      <c r="F25" s="305"/>
      <c r="G25" s="305"/>
      <c r="H25" s="305"/>
      <c r="I25" s="306"/>
      <c r="J25" s="305"/>
    </row>
    <row r="26" spans="1:10" s="148" customFormat="1" ht="15.75" customHeight="1">
      <c r="A26" s="303" t="s">
        <v>536</v>
      </c>
      <c r="B26" s="304" t="s">
        <v>537</v>
      </c>
      <c r="C26" s="305">
        <f>C6-C14</f>
        <v>-3420304</v>
      </c>
      <c r="D26" s="305">
        <f aca="true" t="shared" si="4" ref="D26:I26">D6-D14</f>
        <v>-2930377</v>
      </c>
      <c r="E26" s="305">
        <f t="shared" si="4"/>
        <v>2086275</v>
      </c>
      <c r="F26" s="305">
        <f t="shared" si="4"/>
        <v>1705044</v>
      </c>
      <c r="G26" s="305">
        <f t="shared" si="4"/>
        <v>2754366</v>
      </c>
      <c r="H26" s="305">
        <f t="shared" si="4"/>
        <v>1482225</v>
      </c>
      <c r="I26" s="306">
        <f t="shared" si="4"/>
        <v>2308302</v>
      </c>
      <c r="J26" s="305">
        <f>J6-J14</f>
        <v>2088440</v>
      </c>
    </row>
    <row r="27" spans="1:10" s="148" customFormat="1" ht="19.5" customHeight="1">
      <c r="A27" s="303" t="s">
        <v>538</v>
      </c>
      <c r="B27" s="304" t="s">
        <v>539</v>
      </c>
      <c r="C27" s="305">
        <v>9344275</v>
      </c>
      <c r="D27" s="305">
        <v>12300652</v>
      </c>
      <c r="E27" s="305">
        <v>10288377</v>
      </c>
      <c r="F27" s="305">
        <v>8593333</v>
      </c>
      <c r="G27" s="305">
        <v>5848967</v>
      </c>
      <c r="H27" s="305">
        <v>4376742</v>
      </c>
      <c r="I27" s="306">
        <v>2078440</v>
      </c>
      <c r="J27" s="305"/>
    </row>
    <row r="28" spans="1:10" s="148" customFormat="1" ht="29.25" customHeight="1">
      <c r="A28" s="303" t="s">
        <v>540</v>
      </c>
      <c r="B28" s="314" t="s">
        <v>541</v>
      </c>
      <c r="C28" s="305">
        <v>4161560</v>
      </c>
      <c r="D28" s="305">
        <v>3231505</v>
      </c>
      <c r="E28" s="305">
        <v>2118560</v>
      </c>
      <c r="F28" s="305">
        <v>1518600</v>
      </c>
      <c r="G28" s="305">
        <v>914322</v>
      </c>
      <c r="H28" s="305">
        <v>457162</v>
      </c>
      <c r="I28" s="306">
        <v>0</v>
      </c>
      <c r="J28" s="305"/>
    </row>
    <row r="29" spans="1:10" s="148" customFormat="1" ht="16.5" customHeight="1">
      <c r="A29" s="303" t="s">
        <v>542</v>
      </c>
      <c r="B29" s="304" t="s">
        <v>543</v>
      </c>
      <c r="C29" s="315">
        <f>C27/C6</f>
        <v>0.3280996126614352</v>
      </c>
      <c r="D29" s="315">
        <f aca="true" t="shared" si="5" ref="D29:I29">D27/D6</f>
        <v>0.2939039897621702</v>
      </c>
      <c r="E29" s="315">
        <f t="shared" si="5"/>
        <v>0.2747150289808662</v>
      </c>
      <c r="F29" s="315">
        <f t="shared" si="5"/>
        <v>0.3278129403158662</v>
      </c>
      <c r="G29" s="315">
        <f t="shared" si="5"/>
        <v>0.21745057999664955</v>
      </c>
      <c r="H29" s="315">
        <f t="shared" si="5"/>
        <v>0.15857968861765506</v>
      </c>
      <c r="I29" s="316">
        <f t="shared" si="5"/>
        <v>0.07339180270583985</v>
      </c>
      <c r="J29" s="315">
        <f>J27/J6</f>
        <v>0</v>
      </c>
    </row>
    <row r="30" spans="1:10" s="148" customFormat="1" ht="19.5" customHeight="1">
      <c r="A30" s="303" t="s">
        <v>544</v>
      </c>
      <c r="B30" s="317" t="s">
        <v>545</v>
      </c>
      <c r="C30" s="315" t="e">
        <f>(C15)/C6</f>
        <v>#VALUE!</v>
      </c>
      <c r="D30" s="315" t="e">
        <f aca="true" t="shared" si="6" ref="D30:I30">(D15)/D6</f>
        <v>#VALUE!</v>
      </c>
      <c r="E30" s="315" t="e">
        <f t="shared" si="6"/>
        <v>#VALUE!</v>
      </c>
      <c r="F30" s="315" t="e">
        <f t="shared" si="6"/>
        <v>#VALUE!</v>
      </c>
      <c r="G30" s="315" t="e">
        <f t="shared" si="6"/>
        <v>#VALUE!</v>
      </c>
      <c r="H30" s="315" t="e">
        <f t="shared" si="6"/>
        <v>#VALUE!</v>
      </c>
      <c r="I30" s="316" t="e">
        <f t="shared" si="6"/>
        <v>#VALUE!</v>
      </c>
      <c r="J30" s="315" t="e">
        <f>(J15)/J6</f>
        <v>#VALUE!</v>
      </c>
    </row>
    <row r="31" spans="1:10" s="148" customFormat="1" ht="21" customHeight="1">
      <c r="A31" s="303" t="s">
        <v>546</v>
      </c>
      <c r="B31" s="318" t="s">
        <v>547</v>
      </c>
      <c r="C31" s="315">
        <f>(C27-C28)/C6</f>
        <v>0.18197739086602335</v>
      </c>
      <c r="D31" s="315">
        <f aca="true" t="shared" si="7" ref="D31:I31">(D27-D28)/D6</f>
        <v>0.2166924555738685</v>
      </c>
      <c r="E31" s="315">
        <f t="shared" si="7"/>
        <v>0.21814631344898944</v>
      </c>
      <c r="F31" s="315">
        <f t="shared" si="7"/>
        <v>0.2698823642327941</v>
      </c>
      <c r="G31" s="315">
        <f t="shared" si="7"/>
        <v>0.18345827858621305</v>
      </c>
      <c r="H31" s="315">
        <f t="shared" si="7"/>
        <v>0.14201563078472262</v>
      </c>
      <c r="I31" s="316">
        <f t="shared" si="7"/>
        <v>0.07339180270583985</v>
      </c>
      <c r="J31" s="315">
        <f>(J27-J28)/J6</f>
        <v>0</v>
      </c>
    </row>
    <row r="32" spans="1:10" ht="22.5" customHeight="1">
      <c r="A32" s="319" t="s">
        <v>548</v>
      </c>
      <c r="B32" s="320" t="s">
        <v>549</v>
      </c>
      <c r="C32" s="321">
        <f>(C15-C18-C22)/C6</f>
        <v>0.06431546298780821</v>
      </c>
      <c r="D32" s="321">
        <f aca="true" t="shared" si="8" ref="D32:I32">(D15-D18-D22)/D6</f>
        <v>0.03955370058075217</v>
      </c>
      <c r="E32" s="321">
        <f t="shared" si="8"/>
        <v>0.04190345439621262</v>
      </c>
      <c r="F32" s="321">
        <f t="shared" si="8"/>
        <v>0.06294634314859739</v>
      </c>
      <c r="G32" s="321">
        <f t="shared" si="8"/>
        <v>0.09685093052197281</v>
      </c>
      <c r="H32" s="321">
        <f t="shared" si="8"/>
        <v>0.05032910214257158</v>
      </c>
      <c r="I32" s="322">
        <f t="shared" si="8"/>
        <v>0.07500551557879113</v>
      </c>
      <c r="J32" s="321">
        <f>(J15-J18-J22)/J6</f>
        <v>0.0757236034103083</v>
      </c>
    </row>
    <row r="33" spans="3:9" ht="12.75">
      <c r="C33" s="323"/>
      <c r="D33" s="323"/>
      <c r="E33" s="323"/>
      <c r="F33" s="323"/>
      <c r="G33" s="323"/>
      <c r="H33" s="323"/>
      <c r="I33" s="323"/>
    </row>
    <row r="34" spans="3:9" ht="12.75">
      <c r="C34" s="323"/>
      <c r="D34" s="323"/>
      <c r="E34" s="323"/>
      <c r="F34" s="323"/>
      <c r="G34" s="323"/>
      <c r="H34" s="323"/>
      <c r="I34" s="323"/>
    </row>
    <row r="35" spans="3:9" ht="12.75">
      <c r="C35" s="323"/>
      <c r="D35" s="323"/>
      <c r="E35" s="323"/>
      <c r="F35" s="66" t="s">
        <v>550</v>
      </c>
      <c r="G35" s="323"/>
      <c r="H35" s="323"/>
      <c r="I35" s="323"/>
    </row>
    <row r="37" ht="12.75">
      <c r="F37" s="66" t="s">
        <v>551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/>
  <headerFooter alignWithMargins="0">
    <oddHeader>&amp;R&amp;9Załącznik nr &amp;A
 do uchwały Rady Gminy Nr XXIII/206/09
z dnia 05 lutego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2009-02-27T10:31:49Z</cp:lastPrinted>
  <dcterms:created xsi:type="dcterms:W3CDTF">1998-12-09T13:02:10Z</dcterms:created>
  <dcterms:modified xsi:type="dcterms:W3CDTF">2009-05-20T12:48:28Z</dcterms:modified>
  <cp:category/>
  <cp:version/>
  <cp:contentType/>
  <cp:contentStatus/>
  <cp:revision>1</cp:revision>
</cp:coreProperties>
</file>