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<sst xmlns="http://schemas.openxmlformats.org/spreadsheetml/2006/main" count="265" uniqueCount="191">
  <si>
    <t>ZAŁĄCZNIK   NR  1</t>
  </si>
  <si>
    <t>D O C H O D Y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</si>
  <si>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</si>
  <si>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</si>
  <si>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</si>
  <si>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</si>
  <si>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</si>
  <si>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</si>
  <si>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</si>
  <si>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</si>
  <si>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</si>
  <si>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</si>
  <si>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600</t>
  </si>
  <si>
    <t>TRANSPORT   I  ŁĄCZNOŚĆ</t>
  </si>
  <si>
    <t>60016</t>
  </si>
  <si>
    <t>Drogi publiczne gminne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</si>
  <si>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</si>
  <si>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</si>
  <si>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</si>
  <si>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</si>
  <si>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</si>
  <si>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</si>
  <si>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</si>
  <si>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</si>
  <si>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</si>
  <si>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</si>
  <si>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</si>
  <si>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</si>
  <si>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</si>
  <si>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</si>
  <si>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</si>
  <si>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</si>
  <si>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</si>
  <si>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</si>
  <si>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</si>
  <si>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</si>
  <si>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</si>
  <si>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</si>
  <si>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</si>
  <si>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</si>
  <si>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</si>
  <si>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</si>
  <si>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</si>
  <si>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</si>
  <si>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</si>
  <si>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</si>
  <si>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</si>
  <si>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</si>
  <si>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</si>
  <si>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</si>
  <si>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</si>
  <si>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</si>
  <si>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</si>
  <si>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</si>
  <si>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</si>
  <si>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</si>
  <si>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</si>
  <si>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</si>
  <si>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</si>
  <si>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</si>
  <si>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</si>
  <si>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</si>
  <si>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</si>
  <si>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</si>
  <si>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</si>
  <si>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dotacje celowe otrzymane  z budżetu państwa na realizację  własnych zadań bieżących  gmin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</si>
  <si>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</si>
  <si>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</si>
  <si>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</si>
  <si>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</si>
  <si>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</si>
  <si>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</si>
  <si>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90001</t>
  </si>
  <si>
    <t>Gospodarka ściekowa i ochrona wód</t>
  </si>
  <si>
    <t>dotacje z funduszy celowych  na finansowanie lub dofinansowanie kosztów realizacji inwestycji i zakupów inwestycyjnych jednostek sektora finansów publicznych</t>
  </si>
  <si>
    <t>O G Ó Ł E M</t>
  </si>
  <si>
    <t>DOCHODY  OGÓŁEM  :</t>
  </si>
  <si>
    <t>1.dotacje celowe</t>
  </si>
  <si>
    <t>na zadania zlecone</t>
  </si>
  <si>
    <t>2.Pozostałe dotacje</t>
  </si>
  <si>
    <t>wpływy z opłaty administracyjnej za czynności urzędowe</t>
  </si>
  <si>
    <t xml:space="preserve">Składki na ubezpieczenie zdrowotne opłacane za osoby pobierające niektóre świadczenia  z pomocy społecznej     </t>
  </si>
  <si>
    <t>80110</t>
  </si>
  <si>
    <t>Gimnazja</t>
  </si>
  <si>
    <t>854</t>
  </si>
  <si>
    <t>EDUKACYJNA OPIEKA WYCHOWAWCZA</t>
  </si>
  <si>
    <t>wpływy z innych lokalnych opłat pobieranych przez jednostki samorządu terytorialnego na podstawie odrębnych ustaw</t>
  </si>
  <si>
    <t>odsetki od nieterminowych wpłat z tytułu podatków i opłat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</si>
  <si>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</si>
  <si>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</si>
  <si>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</si>
  <si>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</si>
  <si>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</si>
  <si>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</si>
  <si>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</si>
  <si>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</si>
  <si>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</si>
  <si>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</si>
  <si>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</si>
  <si>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85219</t>
  </si>
  <si>
    <t>85295</t>
  </si>
  <si>
    <t>2700</t>
  </si>
  <si>
    <t>6292</t>
  </si>
  <si>
    <t>2010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</si>
  <si>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</si>
  <si>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</si>
  <si>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</si>
  <si>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</si>
  <si>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</si>
  <si>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</si>
  <si>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</si>
  <si>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</si>
  <si>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</si>
  <si>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</si>
  <si>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</si>
  <si>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</si>
  <si>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</si>
  <si>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0480</t>
  </si>
  <si>
    <t>2030</t>
  </si>
  <si>
    <t>6260</t>
  </si>
  <si>
    <t>75113</t>
  </si>
  <si>
    <t>Wybory do Parlamentu Europejskiego</t>
  </si>
  <si>
    <t>2033</t>
  </si>
  <si>
    <t>85212</t>
  </si>
  <si>
    <t>90002</t>
  </si>
  <si>
    <t>Gospodarka odpadami</t>
  </si>
  <si>
    <t>921</t>
  </si>
  <si>
    <t>KULTURA I OCHRONA DZIEDZICTWA NARODOWEGO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</si>
  <si>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</si>
  <si>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</si>
  <si>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</si>
  <si>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</si>
  <si>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</si>
  <si>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</si>
  <si>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</si>
  <si>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</si>
  <si>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</si>
  <si>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</si>
  <si>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01036</t>
  </si>
  <si>
    <t>Restrukturyzacja i modernizacja sektora żywnościowego oraz rozwój obszarów wiejskich</t>
  </si>
  <si>
    <t>ZMIANY</t>
  </si>
  <si>
    <t>PLAN BUDŻETU PO ZMIANACH</t>
  </si>
  <si>
    <t>+</t>
  </si>
  <si>
    <t>-</t>
  </si>
  <si>
    <t>80104</t>
  </si>
  <si>
    <t>Przedszkola</t>
  </si>
  <si>
    <t>85415</t>
  </si>
  <si>
    <t>Pomoc materialna dla uczniów</t>
  </si>
  <si>
    <t>na zadania własne</t>
  </si>
  <si>
    <t>2708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</si>
  <si>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</si>
  <si>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</si>
  <si>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</si>
  <si>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</si>
  <si>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środki  na dofinansowanie własnych zadań bieżących  gmin pozyskane z innych źródeł</t>
  </si>
  <si>
    <t>80195</t>
  </si>
  <si>
    <t>2039</t>
  </si>
  <si>
    <t>2709</t>
  </si>
  <si>
    <t>Świadczenia rodzinne, zaliczka alimentacyjna oraz składki na ubezpieczenia emerytalne i rentowe z ubezpieczenia społecznego</t>
  </si>
  <si>
    <t>PLAN NA  2006  R</t>
  </si>
  <si>
    <t>6298</t>
  </si>
  <si>
    <t>75831</t>
  </si>
  <si>
    <t>Część równoważąca subwencji ogólnej dla gmin</t>
  </si>
  <si>
    <t>3.Środki pozyskane z innych źródeł</t>
  </si>
  <si>
    <t>na porozum.z organ.adm.rządowej ( 202)</t>
  </si>
  <si>
    <t>na porozumienia i umowy z j.s.t.</t>
  </si>
  <si>
    <t>020</t>
  </si>
  <si>
    <t>L E Ś N I C T W O</t>
  </si>
  <si>
    <t>02095</t>
  </si>
  <si>
    <t>Pozostała działaność</t>
  </si>
  <si>
    <t>0750</t>
  </si>
  <si>
    <t>dochody z najmu i dzierżawy składników majątkowych Skarbu Państwa lub j.s.t. Lub innych jednostek zaliczanych do sektora finansów publicznych oraz innych umów o podobnym charakterze</t>
  </si>
  <si>
    <t>700</t>
  </si>
  <si>
    <t>GOSPODARKA  MIESZKANIOWA</t>
  </si>
  <si>
    <t>70005</t>
  </si>
  <si>
    <t>Gospodarka gruntami i nieruchomościami</t>
  </si>
  <si>
    <t>0770</t>
  </si>
  <si>
    <t>wpływy z tytułu odpłatnego nabycia prawa własności oraz prawa użytkowania wieczystego nieruchomości</t>
  </si>
  <si>
    <t>dotacje celowe otrzymane z budżetu państwa  na realizację inwestycji i zakupów inwestycyjnych własnych gmin</t>
  </si>
  <si>
    <t>85121</t>
  </si>
  <si>
    <t>Lecznictwo ambulatoryjne</t>
  </si>
  <si>
    <t>z dnia 7 września  2006 roku</t>
  </si>
  <si>
    <t>Do Uchwały Rady Gminy Nr XLIII/302/06</t>
  </si>
  <si>
    <t>75023</t>
  </si>
  <si>
    <t>Urzędy gmin</t>
  </si>
  <si>
    <t>0970</t>
  </si>
  <si>
    <t>wpływy z różnych dochodów</t>
  </si>
  <si>
    <t>75814</t>
  </si>
  <si>
    <t>Różne rozliczenia finansowe</t>
  </si>
  <si>
    <t>0920</t>
  </si>
  <si>
    <t>pozostałe odsetki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</si>
</sst>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4"/>
  <sheetViews>
    <sheetView tabSelected="1" zoomScale="75" zoomScaleNormal="75" workbookViewId="0" topLeftCell="A183">
      <selection activeCell="B164" sqref="B164:H166"/>
    </sheetView>
  </sheetViews>
  <sheetFormatPr defaultColWidth="9.00390625" defaultRowHeight="12.75"/>
  <cols>
    <col min="1" max="1" width="7.00390625" style="45" customWidth="1"/>
    <col min="2" max="2" width="11.75390625" style="45" customWidth="1"/>
    <col min="3" max="3" width="12.00390625" style="6" customWidth="1"/>
    <col min="4" max="4" width="50.25390625" style="1" customWidth="1"/>
    <col min="5" max="5" width="16.375" style="6" customWidth="1"/>
    <col min="6" max="6" width="14.625" style="6" customWidth="1"/>
    <col min="7" max="7" width="15.00390625" style="6" customWidth="1"/>
    <col min="8" max="8" width="16.125" style="6" customWidth="1"/>
  </cols>
  <sheetData>
    <row r="1" spans="1:4" ht="15.75">
      <c r="A1" s="53" t="s">
        <v>0</v>
      </c>
      <c r="B1" s="53"/>
      <c r="C1" s="53"/>
      <c r="D1" s="54"/>
    </row>
    <row r="2" spans="1:4" ht="15.75">
      <c r="A2" s="82" t="s">
        <v>182</v>
      </c>
      <c r="B2" s="82"/>
      <c r="C2" s="82"/>
      <c r="D2" s="82"/>
    </row>
    <row r="3" spans="1:4" ht="15.75">
      <c r="A3" s="82" t="s">
        <v>181</v>
      </c>
      <c r="B3" s="82"/>
      <c r="C3" s="82"/>
      <c r="D3" s="82"/>
    </row>
    <row r="4" spans="1:4" ht="15.75">
      <c r="A4" s="53" t="s">
        <v>1</v>
      </c>
      <c r="B4" s="53"/>
      <c r="C4" s="53"/>
      <c r="D4" s="54"/>
    </row>
    <row r="6" spans="1:9" s="1" customFormat="1" ht="44.25" customHeight="1">
      <c r="A6" s="80" t="s">
        <v>2</v>
      </c>
      <c r="B6" s="80" t="s">
        <v>3</v>
      </c>
      <c r="C6" s="80" t="s">
        <v>4</v>
      </c>
      <c r="D6" s="80" t="s">
        <v>5</v>
      </c>
      <c r="E6" s="79" t="s">
        <v>159</v>
      </c>
      <c r="F6" s="77" t="s">
        <v>140</v>
      </c>
      <c r="G6" s="78"/>
      <c r="H6" s="57" t="s">
        <v>141</v>
      </c>
      <c r="I6" s="3"/>
    </row>
    <row r="7" spans="1:9" ht="12.75">
      <c r="A7" s="81"/>
      <c r="B7" s="81"/>
      <c r="C7" s="81"/>
      <c r="D7" s="81"/>
      <c r="E7" s="79"/>
      <c r="F7" s="73" t="s">
        <v>142</v>
      </c>
      <c r="G7" s="74" t="s">
        <v>143</v>
      </c>
      <c r="H7" s="71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5</v>
      </c>
      <c r="F8" s="23">
        <v>6</v>
      </c>
      <c r="G8" s="7">
        <v>7</v>
      </c>
      <c r="H8" s="7">
        <v>8</v>
      </c>
      <c r="I8" s="2"/>
    </row>
    <row r="9" spans="1:9" ht="15.75">
      <c r="A9" s="13" t="s">
        <v>9</v>
      </c>
      <c r="B9" s="17"/>
      <c r="C9" s="20"/>
      <c r="D9" s="60" t="s">
        <v>6</v>
      </c>
      <c r="E9" s="8">
        <f>E10+E18</f>
        <v>3052948</v>
      </c>
      <c r="F9" s="8">
        <f>F10+F18</f>
        <v>16416</v>
      </c>
      <c r="G9" s="8">
        <f>G10+G18</f>
        <v>803602</v>
      </c>
      <c r="H9" s="8">
        <f>H10+H18</f>
        <v>2265762</v>
      </c>
      <c r="I9" s="2"/>
    </row>
    <row r="10" spans="1:9" s="33" customFormat="1" ht="22.5" customHeight="1">
      <c r="A10" s="34"/>
      <c r="B10" s="34" t="s">
        <v>10</v>
      </c>
      <c r="C10" s="35"/>
      <c r="D10" s="58" t="s">
        <v>7</v>
      </c>
      <c r="E10" s="37">
        <f>SUM(E11:E17)</f>
        <v>2902948</v>
      </c>
      <c r="F10" s="37">
        <f>SUM(F11:F17)</f>
        <v>16416</v>
      </c>
      <c r="G10" s="37">
        <f>SUM(G11:G15)</f>
        <v>803602</v>
      </c>
      <c r="H10" s="37">
        <f>SUM(H11:H17)</f>
        <v>2115762</v>
      </c>
      <c r="I10" s="38"/>
    </row>
    <row r="11" spans="1:9" s="33" customFormat="1" ht="60">
      <c r="A11" s="34"/>
      <c r="B11" s="34"/>
      <c r="C11" s="21">
        <v>6260</v>
      </c>
      <c r="D11" s="26" t="s">
        <v>74</v>
      </c>
      <c r="E11" s="5">
        <v>40000</v>
      </c>
      <c r="F11" s="61"/>
      <c r="G11" s="61"/>
      <c r="H11" s="61">
        <f>E11+F11--G11</f>
        <v>40000</v>
      </c>
      <c r="I11" s="38"/>
    </row>
    <row r="12" spans="1:10" ht="30">
      <c r="A12" s="14"/>
      <c r="B12" s="14"/>
      <c r="C12" s="21">
        <v>6290</v>
      </c>
      <c r="D12" s="26" t="s">
        <v>8</v>
      </c>
      <c r="E12" s="5">
        <v>170000</v>
      </c>
      <c r="F12" s="61"/>
      <c r="G12" s="61"/>
      <c r="H12" s="61">
        <f>E12+F12-G12</f>
        <v>170000</v>
      </c>
      <c r="I12" s="2"/>
      <c r="J12" s="4"/>
    </row>
    <row r="13" spans="1:10" ht="30">
      <c r="A13" s="14"/>
      <c r="B13" s="14"/>
      <c r="C13" s="21">
        <v>6292</v>
      </c>
      <c r="D13" s="26" t="s">
        <v>61</v>
      </c>
      <c r="E13" s="5">
        <v>0</v>
      </c>
      <c r="F13" s="61"/>
      <c r="G13" s="61"/>
      <c r="H13" s="61">
        <f>E13+F13-G13</f>
        <v>0</v>
      </c>
      <c r="I13" s="2"/>
      <c r="J13" s="4"/>
    </row>
    <row r="14" spans="1:10" ht="30">
      <c r="A14" s="14"/>
      <c r="B14" s="14"/>
      <c r="C14" s="21">
        <v>6298</v>
      </c>
      <c r="D14" s="26" t="s">
        <v>61</v>
      </c>
      <c r="E14" s="5">
        <v>2313666</v>
      </c>
      <c r="F14" s="61"/>
      <c r="G14" s="61">
        <v>787186</v>
      </c>
      <c r="H14" s="61">
        <f>E14+F14-G14</f>
        <v>1526480</v>
      </c>
      <c r="I14" s="2"/>
      <c r="J14" s="4"/>
    </row>
    <row r="15" spans="1:10" ht="30">
      <c r="A15" s="14"/>
      <c r="B15" s="14"/>
      <c r="C15" s="21">
        <v>6299</v>
      </c>
      <c r="D15" s="26" t="s">
        <v>61</v>
      </c>
      <c r="E15" s="5">
        <v>117415</v>
      </c>
      <c r="F15" s="61"/>
      <c r="G15" s="61">
        <v>16416</v>
      </c>
      <c r="H15" s="61">
        <f>E15+F15-G15</f>
        <v>100999</v>
      </c>
      <c r="I15" s="2"/>
      <c r="J15" s="4"/>
    </row>
    <row r="16" spans="1:10" ht="15" hidden="1">
      <c r="A16" s="14"/>
      <c r="B16" s="14"/>
      <c r="C16" s="21"/>
      <c r="D16" s="26"/>
      <c r="E16" s="5"/>
      <c r="F16" s="61"/>
      <c r="G16" s="61"/>
      <c r="H16" s="61"/>
      <c r="I16" s="2"/>
      <c r="J16" s="4"/>
    </row>
    <row r="17" spans="1:10" ht="45">
      <c r="A17" s="14"/>
      <c r="B17" s="14"/>
      <c r="C17" s="21">
        <v>6339</v>
      </c>
      <c r="D17" s="26" t="s">
        <v>178</v>
      </c>
      <c r="E17" s="5">
        <v>261867</v>
      </c>
      <c r="F17" s="61">
        <v>16416</v>
      </c>
      <c r="G17" s="61"/>
      <c r="H17" s="61">
        <f>E17+F17-G17</f>
        <v>278283</v>
      </c>
      <c r="I17" s="2"/>
      <c r="J17" s="4"/>
    </row>
    <row r="18" spans="1:10" s="33" customFormat="1" ht="47.25">
      <c r="A18" s="34"/>
      <c r="B18" s="34" t="s">
        <v>138</v>
      </c>
      <c r="C18" s="35"/>
      <c r="D18" s="58" t="s">
        <v>139</v>
      </c>
      <c r="E18" s="37">
        <f>SUM(E19)</f>
        <v>150000</v>
      </c>
      <c r="F18" s="37">
        <f>SUM(F19)</f>
        <v>0</v>
      </c>
      <c r="G18" s="37">
        <f>SUM(G19)</f>
        <v>0</v>
      </c>
      <c r="H18" s="37">
        <f>SUM(H19)</f>
        <v>150000</v>
      </c>
      <c r="I18" s="38"/>
      <c r="J18" s="39"/>
    </row>
    <row r="19" spans="1:9" ht="30">
      <c r="A19" s="14"/>
      <c r="B19" s="14"/>
      <c r="C19" s="14" t="s">
        <v>149</v>
      </c>
      <c r="D19" s="26" t="s">
        <v>128</v>
      </c>
      <c r="E19" s="5">
        <v>150000</v>
      </c>
      <c r="F19" s="61"/>
      <c r="G19" s="61"/>
      <c r="H19" s="61">
        <f>E19+F19-G19</f>
        <v>150000</v>
      </c>
      <c r="I19" s="2"/>
    </row>
    <row r="20" spans="1:9" ht="15.75" hidden="1">
      <c r="A20" s="13"/>
      <c r="B20" s="17"/>
      <c r="C20" s="17"/>
      <c r="D20" s="60"/>
      <c r="E20" s="8"/>
      <c r="F20" s="8"/>
      <c r="G20" s="8"/>
      <c r="H20" s="8"/>
      <c r="I20" s="2"/>
    </row>
    <row r="21" spans="1:9" s="33" customFormat="1" ht="15.75" hidden="1">
      <c r="A21" s="34"/>
      <c r="B21" s="34"/>
      <c r="C21" s="34"/>
      <c r="D21" s="58"/>
      <c r="E21" s="37"/>
      <c r="F21" s="37"/>
      <c r="G21" s="37"/>
      <c r="H21" s="37"/>
      <c r="I21" s="38"/>
    </row>
    <row r="22" spans="1:9" ht="15" hidden="1">
      <c r="A22" s="14"/>
      <c r="B22" s="14"/>
      <c r="C22" s="14"/>
      <c r="D22" s="26"/>
      <c r="E22" s="5"/>
      <c r="F22" s="61"/>
      <c r="G22" s="61"/>
      <c r="H22" s="61"/>
      <c r="I22" s="2"/>
    </row>
    <row r="23" spans="1:9" ht="15.75">
      <c r="A23" s="13" t="s">
        <v>166</v>
      </c>
      <c r="B23" s="13"/>
      <c r="C23" s="13"/>
      <c r="D23" s="60" t="s">
        <v>167</v>
      </c>
      <c r="E23" s="8">
        <f>E24</f>
        <v>11000</v>
      </c>
      <c r="F23" s="66">
        <f aca="true" t="shared" si="0" ref="E23:H24">F24</f>
        <v>0</v>
      </c>
      <c r="G23" s="66">
        <f t="shared" si="0"/>
        <v>0</v>
      </c>
      <c r="H23" s="66">
        <f t="shared" si="0"/>
        <v>11000</v>
      </c>
      <c r="I23" s="2"/>
    </row>
    <row r="24" spans="1:9" ht="15.75">
      <c r="A24" s="49"/>
      <c r="B24" s="49" t="s">
        <v>168</v>
      </c>
      <c r="C24" s="49"/>
      <c r="D24" s="59" t="s">
        <v>169</v>
      </c>
      <c r="E24" s="29">
        <f t="shared" si="0"/>
        <v>11000</v>
      </c>
      <c r="F24" s="67">
        <f t="shared" si="0"/>
        <v>0</v>
      </c>
      <c r="G24" s="67">
        <f t="shared" si="0"/>
        <v>0</v>
      </c>
      <c r="H24" s="67">
        <f t="shared" si="0"/>
        <v>11000</v>
      </c>
      <c r="I24" s="2"/>
    </row>
    <row r="25" spans="1:9" ht="75">
      <c r="A25" s="49"/>
      <c r="B25" s="49"/>
      <c r="C25" s="19" t="s">
        <v>170</v>
      </c>
      <c r="D25" s="68" t="s">
        <v>171</v>
      </c>
      <c r="E25" s="9">
        <v>11000</v>
      </c>
      <c r="F25" s="63"/>
      <c r="G25" s="63"/>
      <c r="H25" s="63">
        <f>E25+F25-G25</f>
        <v>11000</v>
      </c>
      <c r="I25" s="2"/>
    </row>
    <row r="26" spans="1:9" ht="15" hidden="1">
      <c r="A26" s="14"/>
      <c r="B26" s="14"/>
      <c r="C26" s="14"/>
      <c r="D26" s="26"/>
      <c r="E26" s="5"/>
      <c r="F26" s="61"/>
      <c r="G26" s="61"/>
      <c r="H26" s="61"/>
      <c r="I26" s="2"/>
    </row>
    <row r="27" spans="1:9" ht="15.75">
      <c r="A27" s="13" t="s">
        <v>12</v>
      </c>
      <c r="B27" s="17"/>
      <c r="C27" s="18"/>
      <c r="D27" s="60" t="s">
        <v>13</v>
      </c>
      <c r="E27" s="8">
        <f>E28</f>
        <v>2685534</v>
      </c>
      <c r="F27" s="8">
        <f>F28</f>
        <v>787186</v>
      </c>
      <c r="G27" s="8">
        <f>G28</f>
        <v>685041</v>
      </c>
      <c r="H27" s="8">
        <f>H28</f>
        <v>2787679</v>
      </c>
      <c r="I27" s="2"/>
    </row>
    <row r="28" spans="1:9" s="33" customFormat="1" ht="15.75">
      <c r="A28" s="34"/>
      <c r="B28" s="34" t="s">
        <v>14</v>
      </c>
      <c r="C28" s="40"/>
      <c r="D28" s="58" t="s">
        <v>15</v>
      </c>
      <c r="E28" s="37">
        <f>E30++E29+E31</f>
        <v>2685534</v>
      </c>
      <c r="F28" s="37">
        <f>F30++F29+F31</f>
        <v>787186</v>
      </c>
      <c r="G28" s="37">
        <f>G30++G29+G31</f>
        <v>685041</v>
      </c>
      <c r="H28" s="37">
        <f>H30++H29+H31</f>
        <v>2787679</v>
      </c>
      <c r="I28" s="38"/>
    </row>
    <row r="29" spans="1:9" ht="30">
      <c r="A29" s="14"/>
      <c r="B29" s="14"/>
      <c r="C29" s="14" t="s">
        <v>102</v>
      </c>
      <c r="D29" s="26" t="s">
        <v>8</v>
      </c>
      <c r="E29" s="5">
        <v>0</v>
      </c>
      <c r="F29" s="61"/>
      <c r="G29" s="61"/>
      <c r="H29" s="61">
        <f>E29+++F29-G29</f>
        <v>0</v>
      </c>
      <c r="I29" s="2"/>
    </row>
    <row r="30" spans="1:9" ht="30">
      <c r="A30" s="14"/>
      <c r="B30" s="14"/>
      <c r="C30" s="14" t="s">
        <v>160</v>
      </c>
      <c r="D30" s="26" t="s">
        <v>8</v>
      </c>
      <c r="E30" s="5">
        <v>2685534</v>
      </c>
      <c r="F30" s="61">
        <v>787186</v>
      </c>
      <c r="G30" s="61">
        <v>685041</v>
      </c>
      <c r="H30" s="61">
        <f>E30++F30-G30</f>
        <v>2787679</v>
      </c>
      <c r="I30" s="2"/>
    </row>
    <row r="31" spans="1:9" ht="30">
      <c r="A31" s="14"/>
      <c r="B31" s="14"/>
      <c r="C31" s="14" t="s">
        <v>130</v>
      </c>
      <c r="D31" s="26" t="s">
        <v>8</v>
      </c>
      <c r="E31" s="5">
        <v>0</v>
      </c>
      <c r="F31" s="61"/>
      <c r="G31" s="61"/>
      <c r="H31" s="61">
        <f>E31+F31-G31</f>
        <v>0</v>
      </c>
      <c r="I31" s="2"/>
    </row>
    <row r="32" spans="1:9" ht="15.75" hidden="1">
      <c r="A32" s="13"/>
      <c r="B32" s="17"/>
      <c r="C32" s="20"/>
      <c r="D32" s="60"/>
      <c r="E32" s="8"/>
      <c r="F32" s="8"/>
      <c r="G32" s="8"/>
      <c r="H32" s="8"/>
      <c r="I32" s="2"/>
    </row>
    <row r="33" spans="1:8" s="33" customFormat="1" ht="20.25" customHeight="1" hidden="1">
      <c r="A33" s="34"/>
      <c r="B33" s="34"/>
      <c r="C33" s="35"/>
      <c r="D33" s="58"/>
      <c r="E33" s="37"/>
      <c r="F33" s="37"/>
      <c r="G33" s="37"/>
      <c r="H33" s="37"/>
    </row>
    <row r="34" spans="1:8" ht="15" hidden="1">
      <c r="A34" s="14"/>
      <c r="B34" s="14"/>
      <c r="C34" s="14"/>
      <c r="D34" s="26"/>
      <c r="E34" s="5"/>
      <c r="F34" s="61"/>
      <c r="G34" s="61"/>
      <c r="H34" s="61"/>
    </row>
    <row r="35" spans="1:8" ht="15" hidden="1">
      <c r="A35" s="14"/>
      <c r="B35" s="14"/>
      <c r="C35" s="14"/>
      <c r="D35" s="26"/>
      <c r="E35" s="5"/>
      <c r="F35" s="61"/>
      <c r="G35" s="61"/>
      <c r="H35" s="61"/>
    </row>
    <row r="36" spans="1:8" ht="15" hidden="1">
      <c r="A36" s="14"/>
      <c r="B36" s="14"/>
      <c r="C36" s="14"/>
      <c r="D36" s="26"/>
      <c r="E36" s="5"/>
      <c r="F36" s="61"/>
      <c r="G36" s="61"/>
      <c r="H36" s="61"/>
    </row>
    <row r="37" spans="1:8" ht="15" hidden="1">
      <c r="A37" s="14"/>
      <c r="B37" s="14"/>
      <c r="C37" s="14"/>
      <c r="D37" s="26"/>
      <c r="E37" s="5"/>
      <c r="F37" s="61"/>
      <c r="G37" s="61"/>
      <c r="H37" s="61"/>
    </row>
    <row r="38" spans="1:8" ht="15.75">
      <c r="A38" s="13" t="s">
        <v>172</v>
      </c>
      <c r="B38" s="13"/>
      <c r="C38" s="13"/>
      <c r="D38" s="60" t="s">
        <v>173</v>
      </c>
      <c r="E38" s="8">
        <f>E39</f>
        <v>266290</v>
      </c>
      <c r="F38" s="66">
        <f>F39</f>
        <v>0</v>
      </c>
      <c r="G38" s="66">
        <f>G39</f>
        <v>0</v>
      </c>
      <c r="H38" s="66">
        <f>H39</f>
        <v>266290</v>
      </c>
    </row>
    <row r="39" spans="1:8" ht="15.75">
      <c r="A39" s="14"/>
      <c r="B39" s="34" t="s">
        <v>174</v>
      </c>
      <c r="C39" s="34"/>
      <c r="D39" s="36" t="s">
        <v>175</v>
      </c>
      <c r="E39" s="37">
        <f>E40+E41</f>
        <v>266290</v>
      </c>
      <c r="F39" s="62">
        <f>F40+F41</f>
        <v>0</v>
      </c>
      <c r="G39" s="62">
        <f>G40+G41</f>
        <v>0</v>
      </c>
      <c r="H39" s="62">
        <f>H40+H41</f>
        <v>266290</v>
      </c>
    </row>
    <row r="40" spans="1:8" ht="75">
      <c r="A40" s="14"/>
      <c r="B40" s="34"/>
      <c r="C40" s="14" t="s">
        <v>170</v>
      </c>
      <c r="D40" s="68" t="s">
        <v>171</v>
      </c>
      <c r="E40" s="5">
        <v>126300</v>
      </c>
      <c r="F40" s="61"/>
      <c r="G40" s="61"/>
      <c r="H40" s="61">
        <f>E40+F40-G40</f>
        <v>126300</v>
      </c>
    </row>
    <row r="41" spans="1:8" ht="45">
      <c r="A41" s="14"/>
      <c r="B41" s="34"/>
      <c r="C41" s="14" t="s">
        <v>176</v>
      </c>
      <c r="D41" s="26" t="s">
        <v>177</v>
      </c>
      <c r="E41" s="5">
        <v>139990</v>
      </c>
      <c r="F41" s="61"/>
      <c r="G41" s="61"/>
      <c r="H41" s="61">
        <f>E41+F41-G41</f>
        <v>139990</v>
      </c>
    </row>
    <row r="42" spans="1:8" ht="15.75">
      <c r="A42" s="13" t="s">
        <v>16</v>
      </c>
      <c r="B42" s="17"/>
      <c r="C42" s="17"/>
      <c r="D42" s="60" t="s">
        <v>17</v>
      </c>
      <c r="E42" s="8">
        <f>E43+E45</f>
        <v>91210</v>
      </c>
      <c r="F42" s="8">
        <f>F43+F45+F48</f>
        <v>14000</v>
      </c>
      <c r="G42" s="8">
        <f>G43+G45</f>
        <v>0</v>
      </c>
      <c r="H42" s="8">
        <f>H43+H45+H48</f>
        <v>105210</v>
      </c>
    </row>
    <row r="43" spans="1:8" s="33" customFormat="1" ht="15.75">
      <c r="A43" s="34"/>
      <c r="B43" s="34" t="s">
        <v>18</v>
      </c>
      <c r="C43" s="34"/>
      <c r="D43" s="58" t="s">
        <v>19</v>
      </c>
      <c r="E43" s="37">
        <f>E44</f>
        <v>91210</v>
      </c>
      <c r="F43" s="37">
        <f>F44</f>
        <v>0</v>
      </c>
      <c r="G43" s="37">
        <f>G44</f>
        <v>0</v>
      </c>
      <c r="H43" s="37">
        <f>H44</f>
        <v>91210</v>
      </c>
    </row>
    <row r="44" spans="1:8" ht="60">
      <c r="A44" s="14"/>
      <c r="B44" s="14"/>
      <c r="C44" s="14" t="s">
        <v>103</v>
      </c>
      <c r="D44" s="26" t="s">
        <v>20</v>
      </c>
      <c r="E44" s="5">
        <v>91210</v>
      </c>
      <c r="F44" s="61"/>
      <c r="G44" s="61"/>
      <c r="H44" s="61">
        <f>E44+F44---G44</f>
        <v>91210</v>
      </c>
    </row>
    <row r="45" spans="1:8" s="33" customFormat="1" ht="15.75" hidden="1">
      <c r="A45" s="34"/>
      <c r="B45" s="34"/>
      <c r="C45" s="34"/>
      <c r="D45" s="58"/>
      <c r="E45" s="37"/>
      <c r="F45" s="37"/>
      <c r="G45" s="37"/>
      <c r="H45" s="37"/>
    </row>
    <row r="46" spans="1:8" ht="15" hidden="1">
      <c r="A46" s="14"/>
      <c r="B46" s="14"/>
      <c r="C46" s="14"/>
      <c r="D46" s="26"/>
      <c r="E46" s="5"/>
      <c r="F46" s="61"/>
      <c r="G46" s="61"/>
      <c r="H46" s="61"/>
    </row>
    <row r="47" spans="1:8" ht="15" hidden="1">
      <c r="A47" s="14"/>
      <c r="B47" s="14"/>
      <c r="C47" s="14"/>
      <c r="D47" s="26"/>
      <c r="E47" s="5"/>
      <c r="F47" s="61"/>
      <c r="G47" s="61"/>
      <c r="H47" s="61"/>
    </row>
    <row r="48" spans="1:8" ht="15.75">
      <c r="A48" s="14"/>
      <c r="B48" s="69" t="s">
        <v>183</v>
      </c>
      <c r="C48" s="69"/>
      <c r="D48" s="70" t="s">
        <v>184</v>
      </c>
      <c r="E48" s="75">
        <f>E49</f>
        <v>0</v>
      </c>
      <c r="F48" s="76">
        <f>F49</f>
        <v>14000</v>
      </c>
      <c r="G48" s="76">
        <f>G49</f>
        <v>0</v>
      </c>
      <c r="H48" s="76">
        <f>H49</f>
        <v>14000</v>
      </c>
    </row>
    <row r="49" spans="1:8" ht="15">
      <c r="A49" s="14"/>
      <c r="B49" s="14"/>
      <c r="C49" s="14" t="s">
        <v>185</v>
      </c>
      <c r="D49" s="26" t="s">
        <v>186</v>
      </c>
      <c r="E49" s="5"/>
      <c r="F49" s="61">
        <v>14000</v>
      </c>
      <c r="G49" s="61"/>
      <c r="H49" s="61">
        <f>E49+F49-G49</f>
        <v>14000</v>
      </c>
    </row>
    <row r="50" spans="1:8" ht="47.25">
      <c r="A50" s="13" t="s">
        <v>21</v>
      </c>
      <c r="B50" s="17"/>
      <c r="C50" s="17"/>
      <c r="D50" s="60" t="s">
        <v>22</v>
      </c>
      <c r="E50" s="8">
        <f>E51+E53+E57+E55</f>
        <v>1512</v>
      </c>
      <c r="F50" s="8">
        <f>F51+F53+F57+F55</f>
        <v>0</v>
      </c>
      <c r="G50" s="8">
        <f>G51+G53+G57+G55</f>
        <v>0</v>
      </c>
      <c r="H50" s="8">
        <f>H51+H53+H57+H55</f>
        <v>1512</v>
      </c>
    </row>
    <row r="51" spans="1:8" s="33" customFormat="1" ht="31.5">
      <c r="A51" s="34"/>
      <c r="B51" s="34" t="s">
        <v>23</v>
      </c>
      <c r="C51" s="34"/>
      <c r="D51" s="58" t="s">
        <v>24</v>
      </c>
      <c r="E51" s="37">
        <f>E52</f>
        <v>1512</v>
      </c>
      <c r="F51" s="37">
        <f>F52</f>
        <v>0</v>
      </c>
      <c r="G51" s="37">
        <f>G52</f>
        <v>0</v>
      </c>
      <c r="H51" s="37">
        <f>H52</f>
        <v>1512</v>
      </c>
    </row>
    <row r="52" spans="1:8" ht="60">
      <c r="A52" s="14"/>
      <c r="B52" s="14"/>
      <c r="C52" s="14" t="s">
        <v>103</v>
      </c>
      <c r="D52" s="26" t="s">
        <v>20</v>
      </c>
      <c r="E52" s="5">
        <v>1512</v>
      </c>
      <c r="F52" s="61"/>
      <c r="G52" s="61"/>
      <c r="H52" s="61">
        <f>E52+F52-G52</f>
        <v>1512</v>
      </c>
    </row>
    <row r="53" spans="1:8" s="33" customFormat="1" ht="15.75" hidden="1">
      <c r="A53" s="34"/>
      <c r="B53" s="34" t="s">
        <v>120</v>
      </c>
      <c r="C53" s="34"/>
      <c r="D53" s="36" t="s">
        <v>121</v>
      </c>
      <c r="E53" s="37"/>
      <c r="F53" s="62"/>
      <c r="G53" s="62"/>
      <c r="H53" s="62"/>
    </row>
    <row r="54" spans="1:8" ht="60" hidden="1">
      <c r="A54" s="14"/>
      <c r="B54" s="14"/>
      <c r="C54" s="14" t="s">
        <v>103</v>
      </c>
      <c r="D54" s="26" t="s">
        <v>20</v>
      </c>
      <c r="E54" s="5"/>
      <c r="F54" s="61"/>
      <c r="G54" s="61"/>
      <c r="H54" s="61"/>
    </row>
    <row r="55" spans="1:8" ht="17.25" customHeight="1" hidden="1">
      <c r="A55" s="14"/>
      <c r="B55" s="34"/>
      <c r="C55" s="34"/>
      <c r="D55" s="36"/>
      <c r="E55" s="37"/>
      <c r="F55" s="62"/>
      <c r="G55" s="62"/>
      <c r="H55" s="62"/>
    </row>
    <row r="56" spans="1:8" ht="15" hidden="1">
      <c r="A56" s="14"/>
      <c r="B56" s="14"/>
      <c r="C56" s="14"/>
      <c r="D56" s="26"/>
      <c r="E56" s="5"/>
      <c r="F56" s="61"/>
      <c r="G56" s="61"/>
      <c r="H56" s="61"/>
    </row>
    <row r="57" spans="1:8" ht="15.75" hidden="1">
      <c r="A57" s="34"/>
      <c r="B57" s="34"/>
      <c r="C57" s="34"/>
      <c r="D57" s="58"/>
      <c r="E57" s="37"/>
      <c r="F57" s="62"/>
      <c r="G57" s="62"/>
      <c r="H57" s="62"/>
    </row>
    <row r="58" spans="1:8" ht="15" hidden="1">
      <c r="A58" s="14"/>
      <c r="B58" s="14"/>
      <c r="C58" s="14"/>
      <c r="D58" s="26"/>
      <c r="E58" s="5"/>
      <c r="F58" s="61"/>
      <c r="G58" s="61"/>
      <c r="H58" s="61"/>
    </row>
    <row r="59" spans="1:8" ht="31.5">
      <c r="A59" s="13" t="s">
        <v>25</v>
      </c>
      <c r="B59" s="17"/>
      <c r="C59" s="17"/>
      <c r="D59" s="60" t="s">
        <v>26</v>
      </c>
      <c r="E59" s="8">
        <f>E62+E60</f>
        <v>300</v>
      </c>
      <c r="F59" s="8">
        <f>F62+F60</f>
        <v>0</v>
      </c>
      <c r="G59" s="8">
        <f>G62+G60</f>
        <v>0</v>
      </c>
      <c r="H59" s="8">
        <f>H62+H60</f>
        <v>300</v>
      </c>
    </row>
    <row r="60" spans="1:8" ht="15.75" hidden="1">
      <c r="A60" s="49"/>
      <c r="B60" s="49"/>
      <c r="C60" s="19"/>
      <c r="D60" s="59"/>
      <c r="E60" s="29"/>
      <c r="F60" s="63"/>
      <c r="G60" s="63"/>
      <c r="H60" s="67"/>
    </row>
    <row r="61" spans="1:8" ht="36.75" customHeight="1" hidden="1">
      <c r="A61" s="49"/>
      <c r="B61" s="19"/>
      <c r="C61" s="19"/>
      <c r="D61" s="26"/>
      <c r="E61" s="9"/>
      <c r="F61" s="63"/>
      <c r="G61" s="63"/>
      <c r="H61" s="63"/>
    </row>
    <row r="62" spans="1:8" s="33" customFormat="1" ht="15.75">
      <c r="A62" s="34"/>
      <c r="B62" s="34" t="s">
        <v>131</v>
      </c>
      <c r="C62" s="34"/>
      <c r="D62" s="58" t="s">
        <v>132</v>
      </c>
      <c r="E62" s="37">
        <f>E63</f>
        <v>300</v>
      </c>
      <c r="F62" s="37">
        <f>F63</f>
        <v>0</v>
      </c>
      <c r="G62" s="37">
        <f>G63</f>
        <v>0</v>
      </c>
      <c r="H62" s="37">
        <f>H63</f>
        <v>300</v>
      </c>
    </row>
    <row r="63" spans="1:8" ht="60">
      <c r="A63" s="14"/>
      <c r="B63" s="14"/>
      <c r="C63" s="14" t="s">
        <v>103</v>
      </c>
      <c r="D63" s="26" t="s">
        <v>20</v>
      </c>
      <c r="E63" s="5">
        <v>300</v>
      </c>
      <c r="F63" s="61"/>
      <c r="G63" s="61"/>
      <c r="H63" s="61">
        <f>E63+F63-G63</f>
        <v>300</v>
      </c>
    </row>
    <row r="64" spans="1:8" ht="63.75" customHeight="1">
      <c r="A64" s="13" t="s">
        <v>27</v>
      </c>
      <c r="B64" s="17"/>
      <c r="C64" s="17"/>
      <c r="D64" s="60" t="s">
        <v>88</v>
      </c>
      <c r="E64" s="8">
        <f>E65+E67++E90+E92+E94+E79</f>
        <v>4062004</v>
      </c>
      <c r="F64" s="8">
        <f>F65+F67++F90+F92+F94+F79</f>
        <v>90000</v>
      </c>
      <c r="G64" s="8">
        <f>G65+G67++G90+G92+G94+G79</f>
        <v>26000</v>
      </c>
      <c r="H64" s="8">
        <f>H65+H67++H90+H92+H94+H79</f>
        <v>4126004</v>
      </c>
    </row>
    <row r="65" spans="1:8" s="33" customFormat="1" ht="31.5">
      <c r="A65" s="34"/>
      <c r="B65" s="34" t="s">
        <v>28</v>
      </c>
      <c r="C65" s="34"/>
      <c r="D65" s="58" t="s">
        <v>29</v>
      </c>
      <c r="E65" s="37">
        <f>E66</f>
        <v>2500</v>
      </c>
      <c r="F65" s="37">
        <f>F66</f>
        <v>0</v>
      </c>
      <c r="G65" s="37">
        <f>G66</f>
        <v>0</v>
      </c>
      <c r="H65" s="37">
        <f>H66</f>
        <v>2500</v>
      </c>
    </row>
    <row r="66" spans="1:8" ht="30">
      <c r="A66" s="14"/>
      <c r="B66" s="14"/>
      <c r="C66" s="14" t="s">
        <v>104</v>
      </c>
      <c r="D66" s="26" t="s">
        <v>30</v>
      </c>
      <c r="E66" s="5">
        <v>2500</v>
      </c>
      <c r="F66" s="61"/>
      <c r="G66" s="61"/>
      <c r="H66" s="61">
        <f>E66+F66-G66</f>
        <v>2500</v>
      </c>
    </row>
    <row r="67" spans="1:8" s="33" customFormat="1" ht="59.25" customHeight="1">
      <c r="A67" s="34"/>
      <c r="B67" s="34" t="s">
        <v>31</v>
      </c>
      <c r="C67" s="40"/>
      <c r="D67" s="58" t="s">
        <v>135</v>
      </c>
      <c r="E67" s="37">
        <f>E68++E69++E70++E71+++E72+E73+E74+E75++E76+++E77</f>
        <v>1048976</v>
      </c>
      <c r="F67" s="37">
        <f>F68+F69+F70+F71+F72+F73+F75+F76+F78</f>
        <v>82000</v>
      </c>
      <c r="G67" s="37">
        <f>G68++G69++G70++G71+++G72+G73+G74+G75++G76+++G77</f>
        <v>20000</v>
      </c>
      <c r="H67" s="37">
        <f>H68++H69++H70++H71+++H72+H73+H74+H75++H76+++H77+H78</f>
        <v>1110976</v>
      </c>
    </row>
    <row r="68" spans="1:8" ht="15">
      <c r="A68" s="14"/>
      <c r="B68" s="14"/>
      <c r="C68" s="14" t="s">
        <v>105</v>
      </c>
      <c r="D68" s="26" t="s">
        <v>32</v>
      </c>
      <c r="E68" s="5">
        <v>783139</v>
      </c>
      <c r="F68" s="61"/>
      <c r="G68" s="61"/>
      <c r="H68" s="61">
        <f>E68+++F68-G68</f>
        <v>783139</v>
      </c>
    </row>
    <row r="69" spans="1:8" ht="15">
      <c r="A69" s="14"/>
      <c r="B69" s="14"/>
      <c r="C69" s="14" t="s">
        <v>106</v>
      </c>
      <c r="D69" s="26" t="s">
        <v>33</v>
      </c>
      <c r="E69" s="5">
        <v>91479</v>
      </c>
      <c r="F69" s="61"/>
      <c r="G69" s="61"/>
      <c r="H69" s="61">
        <f aca="true" t="shared" si="1" ref="H69:H76">E69+F69-G69</f>
        <v>91479</v>
      </c>
    </row>
    <row r="70" spans="1:8" ht="15">
      <c r="A70" s="14"/>
      <c r="B70" s="14"/>
      <c r="C70" s="14" t="s">
        <v>107</v>
      </c>
      <c r="D70" s="26" t="s">
        <v>34</v>
      </c>
      <c r="E70" s="5">
        <v>116425</v>
      </c>
      <c r="F70" s="61"/>
      <c r="G70" s="61"/>
      <c r="H70" s="61">
        <f t="shared" si="1"/>
        <v>116425</v>
      </c>
    </row>
    <row r="71" spans="1:8" ht="15">
      <c r="A71" s="14"/>
      <c r="B71" s="14"/>
      <c r="C71" s="14" t="s">
        <v>108</v>
      </c>
      <c r="D71" s="26" t="s">
        <v>35</v>
      </c>
      <c r="E71" s="5">
        <v>17533</v>
      </c>
      <c r="F71" s="61"/>
      <c r="G71" s="61"/>
      <c r="H71" s="61">
        <f t="shared" si="1"/>
        <v>17533</v>
      </c>
    </row>
    <row r="72" spans="1:8" ht="15">
      <c r="A72" s="14"/>
      <c r="B72" s="14"/>
      <c r="C72" s="14" t="s">
        <v>109</v>
      </c>
      <c r="D72" s="26" t="s">
        <v>37</v>
      </c>
      <c r="E72" s="5"/>
      <c r="F72" s="61"/>
      <c r="G72" s="61"/>
      <c r="H72" s="61">
        <f t="shared" si="1"/>
        <v>0</v>
      </c>
    </row>
    <row r="73" spans="1:8" ht="15">
      <c r="A73" s="14"/>
      <c r="B73" s="14"/>
      <c r="C73" s="14" t="s">
        <v>89</v>
      </c>
      <c r="D73" s="26" t="s">
        <v>38</v>
      </c>
      <c r="E73" s="5"/>
      <c r="F73" s="61"/>
      <c r="G73" s="61"/>
      <c r="H73" s="61">
        <f t="shared" si="1"/>
        <v>0</v>
      </c>
    </row>
    <row r="74" spans="1:8" ht="15" hidden="1">
      <c r="A74" s="14"/>
      <c r="B74" s="14"/>
      <c r="C74" s="14"/>
      <c r="D74" s="26"/>
      <c r="E74" s="5"/>
      <c r="F74" s="61"/>
      <c r="G74" s="61"/>
      <c r="H74" s="61"/>
    </row>
    <row r="75" spans="1:8" ht="45">
      <c r="A75" s="14"/>
      <c r="B75" s="14"/>
      <c r="C75" s="14" t="s">
        <v>110</v>
      </c>
      <c r="D75" s="26" t="s">
        <v>86</v>
      </c>
      <c r="E75" s="5">
        <v>2400</v>
      </c>
      <c r="F75" s="61"/>
      <c r="G75" s="61"/>
      <c r="H75" s="61">
        <f t="shared" si="1"/>
        <v>2400</v>
      </c>
    </row>
    <row r="76" spans="1:8" ht="15">
      <c r="A76" s="14"/>
      <c r="B76" s="14"/>
      <c r="C76" s="14" t="s">
        <v>111</v>
      </c>
      <c r="D76" s="26" t="s">
        <v>36</v>
      </c>
      <c r="E76" s="5">
        <v>38000</v>
      </c>
      <c r="F76" s="61"/>
      <c r="G76" s="61">
        <v>20000</v>
      </c>
      <c r="H76" s="61">
        <f t="shared" si="1"/>
        <v>18000</v>
      </c>
    </row>
    <row r="77" spans="1:8" ht="15" hidden="1">
      <c r="A77" s="14"/>
      <c r="B77" s="14"/>
      <c r="C77" s="14"/>
      <c r="D77" s="26"/>
      <c r="E77" s="5"/>
      <c r="F77" s="61"/>
      <c r="G77" s="61"/>
      <c r="H77" s="61"/>
    </row>
    <row r="78" spans="1:8" ht="30">
      <c r="A78" s="14"/>
      <c r="B78" s="14"/>
      <c r="C78" s="14" t="s">
        <v>112</v>
      </c>
      <c r="D78" s="26" t="s">
        <v>87</v>
      </c>
      <c r="E78" s="5"/>
      <c r="F78" s="61">
        <v>82000</v>
      </c>
      <c r="G78" s="61"/>
      <c r="H78" s="61">
        <f>E78+F78-G78</f>
        <v>82000</v>
      </c>
    </row>
    <row r="79" spans="1:8" s="33" customFormat="1" ht="59.25" customHeight="1">
      <c r="A79" s="34"/>
      <c r="B79" s="34" t="s">
        <v>136</v>
      </c>
      <c r="C79" s="34"/>
      <c r="D79" s="58" t="s">
        <v>137</v>
      </c>
      <c r="E79" s="37">
        <f>SUM(E80:E89)</f>
        <v>1622517</v>
      </c>
      <c r="F79" s="37">
        <f>SUM(F80:F89)</f>
        <v>0</v>
      </c>
      <c r="G79" s="37">
        <f>SUM(G80:G89)</f>
        <v>6000</v>
      </c>
      <c r="H79" s="37">
        <f>SUM(H80:H89)</f>
        <v>1616517</v>
      </c>
    </row>
    <row r="80" spans="1:8" ht="15.75" customHeight="1">
      <c r="A80" s="14"/>
      <c r="B80" s="14"/>
      <c r="C80" s="14" t="s">
        <v>105</v>
      </c>
      <c r="D80" s="26" t="s">
        <v>32</v>
      </c>
      <c r="E80" s="5">
        <v>913158</v>
      </c>
      <c r="F80" s="61"/>
      <c r="G80" s="61"/>
      <c r="H80" s="61">
        <f>E80+F80--G80</f>
        <v>913158</v>
      </c>
    </row>
    <row r="81" spans="1:8" ht="17.25" customHeight="1">
      <c r="A81" s="14"/>
      <c r="B81" s="14"/>
      <c r="C81" s="14" t="s">
        <v>106</v>
      </c>
      <c r="D81" s="26" t="s">
        <v>33</v>
      </c>
      <c r="E81" s="5">
        <v>486247</v>
      </c>
      <c r="F81" s="61"/>
      <c r="G81" s="61"/>
      <c r="H81" s="61">
        <f>E81+F81-G81</f>
        <v>486247</v>
      </c>
    </row>
    <row r="82" spans="1:8" ht="17.25" customHeight="1">
      <c r="A82" s="14"/>
      <c r="B82" s="14"/>
      <c r="C82" s="14" t="s">
        <v>107</v>
      </c>
      <c r="D82" s="26" t="s">
        <v>34</v>
      </c>
      <c r="E82" s="5">
        <v>3952</v>
      </c>
      <c r="F82" s="61"/>
      <c r="G82" s="61"/>
      <c r="H82" s="61">
        <f>E82+F82--G82</f>
        <v>3952</v>
      </c>
    </row>
    <row r="83" spans="1:8" ht="17.25" customHeight="1">
      <c r="A83" s="14"/>
      <c r="B83" s="14"/>
      <c r="C83" s="14" t="s">
        <v>108</v>
      </c>
      <c r="D83" s="26" t="s">
        <v>35</v>
      </c>
      <c r="E83" s="5">
        <v>88550</v>
      </c>
      <c r="F83" s="61"/>
      <c r="G83" s="61"/>
      <c r="H83" s="61">
        <f>E83+F83--G83</f>
        <v>88550</v>
      </c>
    </row>
    <row r="84" spans="1:8" ht="17.25" customHeight="1">
      <c r="A84" s="14"/>
      <c r="B84" s="14"/>
      <c r="C84" s="14" t="s">
        <v>109</v>
      </c>
      <c r="D84" s="26" t="s">
        <v>37</v>
      </c>
      <c r="E84" s="5">
        <v>11608</v>
      </c>
      <c r="F84" s="61"/>
      <c r="G84" s="61">
        <v>6000</v>
      </c>
      <c r="H84" s="61">
        <f>E84+F84-G84</f>
        <v>5608</v>
      </c>
    </row>
    <row r="85" spans="1:8" ht="17.25" customHeight="1">
      <c r="A85" s="14"/>
      <c r="B85" s="14"/>
      <c r="C85" s="14" t="s">
        <v>89</v>
      </c>
      <c r="D85" s="26" t="s">
        <v>38</v>
      </c>
      <c r="E85" s="5">
        <v>56000</v>
      </c>
      <c r="F85" s="61"/>
      <c r="G85" s="61"/>
      <c r="H85" s="61">
        <f>E85+F85-G85</f>
        <v>56000</v>
      </c>
    </row>
    <row r="86" spans="1:8" ht="30">
      <c r="A86" s="14"/>
      <c r="B86" s="14"/>
      <c r="C86" s="14" t="s">
        <v>90</v>
      </c>
      <c r="D86" s="26" t="s">
        <v>80</v>
      </c>
      <c r="E86" s="5">
        <v>10150</v>
      </c>
      <c r="F86" s="61"/>
      <c r="G86" s="61"/>
      <c r="H86" s="61">
        <f>E86+F86-G86</f>
        <v>10150</v>
      </c>
    </row>
    <row r="87" spans="1:8" ht="45">
      <c r="A87" s="14"/>
      <c r="B87" s="14"/>
      <c r="C87" s="14" t="s">
        <v>110</v>
      </c>
      <c r="D87" s="26" t="s">
        <v>86</v>
      </c>
      <c r="E87" s="5">
        <v>680</v>
      </c>
      <c r="F87" s="61"/>
      <c r="G87" s="61"/>
      <c r="H87" s="61">
        <f>E87++F87-G87</f>
        <v>680</v>
      </c>
    </row>
    <row r="88" spans="1:8" ht="15">
      <c r="A88" s="14"/>
      <c r="B88" s="14"/>
      <c r="C88" s="14" t="s">
        <v>111</v>
      </c>
      <c r="D88" s="26" t="s">
        <v>36</v>
      </c>
      <c r="E88" s="5">
        <v>52172</v>
      </c>
      <c r="F88" s="61"/>
      <c r="G88" s="61"/>
      <c r="H88" s="61">
        <f>E88+F88-G88</f>
        <v>52172</v>
      </c>
    </row>
    <row r="89" spans="1:8" ht="30">
      <c r="A89" s="14"/>
      <c r="B89" s="14"/>
      <c r="C89" s="14" t="s">
        <v>112</v>
      </c>
      <c r="D89" s="26" t="s">
        <v>87</v>
      </c>
      <c r="E89" s="5"/>
      <c r="F89" s="61"/>
      <c r="G89" s="61"/>
      <c r="H89" s="61">
        <f>E89+F89---G89</f>
        <v>0</v>
      </c>
    </row>
    <row r="90" spans="1:8" s="33" customFormat="1" ht="47.25">
      <c r="A90" s="34"/>
      <c r="B90" s="34" t="s">
        <v>39</v>
      </c>
      <c r="C90" s="34"/>
      <c r="D90" s="58" t="s">
        <v>40</v>
      </c>
      <c r="E90" s="37">
        <f>E91</f>
        <v>64510</v>
      </c>
      <c r="F90" s="37">
        <f>F91</f>
        <v>0</v>
      </c>
      <c r="G90" s="37">
        <f>G91</f>
        <v>0</v>
      </c>
      <c r="H90" s="37">
        <f>H91</f>
        <v>64510</v>
      </c>
    </row>
    <row r="91" spans="1:8" ht="15">
      <c r="A91" s="14"/>
      <c r="B91" s="14"/>
      <c r="C91" s="14" t="s">
        <v>113</v>
      </c>
      <c r="D91" s="26" t="s">
        <v>41</v>
      </c>
      <c r="E91" s="5">
        <v>64510</v>
      </c>
      <c r="F91" s="61"/>
      <c r="G91" s="61"/>
      <c r="H91" s="61">
        <f>E91+F91-G91</f>
        <v>64510</v>
      </c>
    </row>
    <row r="92" spans="1:8" s="33" customFormat="1" ht="15.75">
      <c r="A92" s="34"/>
      <c r="B92" s="34" t="s">
        <v>42</v>
      </c>
      <c r="C92" s="34"/>
      <c r="D92" s="58" t="s">
        <v>43</v>
      </c>
      <c r="E92" s="37">
        <f>E93</f>
        <v>10199</v>
      </c>
      <c r="F92" s="37">
        <f>F93</f>
        <v>0</v>
      </c>
      <c r="G92" s="37">
        <f>G93</f>
        <v>0</v>
      </c>
      <c r="H92" s="37">
        <f>H93</f>
        <v>10199</v>
      </c>
    </row>
    <row r="93" spans="1:8" ht="15">
      <c r="A93" s="14"/>
      <c r="B93" s="14"/>
      <c r="C93" s="14" t="s">
        <v>114</v>
      </c>
      <c r="D93" s="26" t="s">
        <v>44</v>
      </c>
      <c r="E93" s="5">
        <v>10199</v>
      </c>
      <c r="F93" s="61"/>
      <c r="G93" s="61"/>
      <c r="H93" s="61">
        <f>E93++F93-G93</f>
        <v>10199</v>
      </c>
    </row>
    <row r="94" spans="1:8" s="33" customFormat="1" ht="31.5">
      <c r="A94" s="34"/>
      <c r="B94" s="34" t="s">
        <v>45</v>
      </c>
      <c r="C94" s="34"/>
      <c r="D94" s="58" t="s">
        <v>46</v>
      </c>
      <c r="E94" s="37">
        <f>SUM(E95:E96)</f>
        <v>1313302</v>
      </c>
      <c r="F94" s="37">
        <f>SUM(F95:F96)</f>
        <v>8000</v>
      </c>
      <c r="G94" s="37">
        <f>SUM(G95:G96)</f>
        <v>0</v>
      </c>
      <c r="H94" s="37">
        <f>SUM(H95:H96)</f>
        <v>1321302</v>
      </c>
    </row>
    <row r="95" spans="1:8" ht="15">
      <c r="A95" s="14"/>
      <c r="B95" s="14"/>
      <c r="C95" s="14" t="s">
        <v>115</v>
      </c>
      <c r="D95" s="26" t="s">
        <v>47</v>
      </c>
      <c r="E95" s="5">
        <v>1309667</v>
      </c>
      <c r="F95" s="61"/>
      <c r="G95" s="61"/>
      <c r="H95" s="61">
        <f>E95++F95--G95</f>
        <v>1309667</v>
      </c>
    </row>
    <row r="96" spans="1:8" ht="18" customHeight="1">
      <c r="A96" s="14"/>
      <c r="B96" s="14"/>
      <c r="C96" s="14" t="s">
        <v>116</v>
      </c>
      <c r="D96" s="26" t="s">
        <v>48</v>
      </c>
      <c r="E96" s="5">
        <v>3635</v>
      </c>
      <c r="F96" s="61">
        <v>8000</v>
      </c>
      <c r="G96" s="61"/>
      <c r="H96" s="61">
        <f>E96++F96-G96</f>
        <v>11635</v>
      </c>
    </row>
    <row r="97" spans="1:8" ht="15.75">
      <c r="A97" s="13" t="s">
        <v>49</v>
      </c>
      <c r="B97" s="17"/>
      <c r="C97" s="18"/>
      <c r="D97" s="60" t="s">
        <v>50</v>
      </c>
      <c r="E97" s="8">
        <f>E98++E102+E106</f>
        <v>10102490</v>
      </c>
      <c r="F97" s="8">
        <f>F98++F102+F106+F104</f>
        <v>9000</v>
      </c>
      <c r="G97" s="8">
        <f>G98++G102+G106</f>
        <v>0</v>
      </c>
      <c r="H97" s="8">
        <f>H98++H102+H106+H104</f>
        <v>10111490</v>
      </c>
    </row>
    <row r="98" spans="1:8" s="33" customFormat="1" ht="31.5">
      <c r="A98" s="34"/>
      <c r="B98" s="34" t="s">
        <v>51</v>
      </c>
      <c r="C98" s="40"/>
      <c r="D98" s="58" t="s">
        <v>52</v>
      </c>
      <c r="E98" s="37">
        <f>E99</f>
        <v>7204051</v>
      </c>
      <c r="F98" s="37">
        <f>F99</f>
        <v>0</v>
      </c>
      <c r="G98" s="37">
        <f>G99</f>
        <v>0</v>
      </c>
      <c r="H98" s="37">
        <f>H99</f>
        <v>7204051</v>
      </c>
    </row>
    <row r="99" spans="1:8" ht="15">
      <c r="A99" s="14"/>
      <c r="B99" s="14"/>
      <c r="C99" s="14" t="s">
        <v>93</v>
      </c>
      <c r="D99" s="26" t="s">
        <v>53</v>
      </c>
      <c r="E99" s="5">
        <v>7204051</v>
      </c>
      <c r="F99" s="61"/>
      <c r="G99" s="61"/>
      <c r="H99" s="61">
        <f>E99+F99-G99</f>
        <v>7204051</v>
      </c>
    </row>
    <row r="100" spans="1:8" s="33" customFormat="1" ht="15.75" hidden="1">
      <c r="A100" s="34"/>
      <c r="B100" s="34"/>
      <c r="C100" s="34"/>
      <c r="D100" s="58"/>
      <c r="E100" s="37"/>
      <c r="F100" s="62"/>
      <c r="G100" s="62"/>
      <c r="H100" s="62"/>
    </row>
    <row r="101" spans="1:8" ht="15" hidden="1">
      <c r="A101" s="14"/>
      <c r="B101" s="14"/>
      <c r="C101" s="14"/>
      <c r="D101" s="26"/>
      <c r="E101" s="5"/>
      <c r="F101" s="61"/>
      <c r="G101" s="61"/>
      <c r="H101" s="61"/>
    </row>
    <row r="102" spans="1:8" s="33" customFormat="1" ht="31.5">
      <c r="A102" s="34"/>
      <c r="B102" s="34" t="s">
        <v>91</v>
      </c>
      <c r="C102" s="34"/>
      <c r="D102" s="58" t="s">
        <v>92</v>
      </c>
      <c r="E102" s="37">
        <f>E103</f>
        <v>2869969</v>
      </c>
      <c r="F102" s="37">
        <f>F103</f>
        <v>0</v>
      </c>
      <c r="G102" s="37">
        <f>G103</f>
        <v>0</v>
      </c>
      <c r="H102" s="37">
        <f>H103</f>
        <v>2869969</v>
      </c>
    </row>
    <row r="103" spans="1:8" ht="15">
      <c r="A103" s="14"/>
      <c r="B103" s="14"/>
      <c r="C103" s="14" t="s">
        <v>93</v>
      </c>
      <c r="D103" s="26" t="s">
        <v>53</v>
      </c>
      <c r="E103" s="5">
        <v>2869969</v>
      </c>
      <c r="F103" s="61"/>
      <c r="G103" s="61"/>
      <c r="H103" s="61">
        <f>E103++F103-G103</f>
        <v>2869969</v>
      </c>
    </row>
    <row r="104" spans="1:8" ht="15.75">
      <c r="A104" s="14"/>
      <c r="B104" s="69" t="s">
        <v>187</v>
      </c>
      <c r="C104" s="69"/>
      <c r="D104" s="70" t="s">
        <v>188</v>
      </c>
      <c r="E104" s="75"/>
      <c r="F104" s="76">
        <f>F105</f>
        <v>9000</v>
      </c>
      <c r="G104" s="76"/>
      <c r="H104" s="76">
        <f>H105</f>
        <v>9000</v>
      </c>
    </row>
    <row r="105" spans="1:8" ht="15">
      <c r="A105" s="14"/>
      <c r="B105" s="14"/>
      <c r="C105" s="14" t="s">
        <v>189</v>
      </c>
      <c r="D105" s="26" t="s">
        <v>190</v>
      </c>
      <c r="E105" s="5"/>
      <c r="F105" s="61">
        <v>9000</v>
      </c>
      <c r="G105" s="61"/>
      <c r="H105" s="61">
        <f>E105+F105-G105</f>
        <v>9000</v>
      </c>
    </row>
    <row r="106" spans="1:8" s="33" customFormat="1" ht="31.5">
      <c r="A106" s="34"/>
      <c r="B106" s="34" t="s">
        <v>161</v>
      </c>
      <c r="C106" s="34"/>
      <c r="D106" s="58" t="s">
        <v>162</v>
      </c>
      <c r="E106" s="37">
        <f>E107</f>
        <v>28470</v>
      </c>
      <c r="F106" s="37">
        <f>F107</f>
        <v>0</v>
      </c>
      <c r="G106" s="37">
        <f>G107</f>
        <v>0</v>
      </c>
      <c r="H106" s="37">
        <f>H107</f>
        <v>28470</v>
      </c>
    </row>
    <row r="107" spans="1:8" ht="15">
      <c r="A107" s="14"/>
      <c r="B107" s="14"/>
      <c r="C107" s="14" t="s">
        <v>93</v>
      </c>
      <c r="D107" s="26" t="s">
        <v>53</v>
      </c>
      <c r="E107" s="5">
        <v>28470</v>
      </c>
      <c r="F107" s="61"/>
      <c r="G107" s="61"/>
      <c r="H107" s="61">
        <f>E107++F107-G107</f>
        <v>28470</v>
      </c>
    </row>
    <row r="108" spans="1:8" ht="15.75">
      <c r="A108" s="13" t="s">
        <v>54</v>
      </c>
      <c r="B108" s="17"/>
      <c r="C108" s="17"/>
      <c r="D108" s="60" t="s">
        <v>55</v>
      </c>
      <c r="E108" s="8">
        <f>E109+E119+E125+E117+E123</f>
        <v>94420</v>
      </c>
      <c r="F108" s="8">
        <f>F109+F119+F125+F117+F123</f>
        <v>0</v>
      </c>
      <c r="G108" s="8">
        <f>G109+G119+G125+G117+G123</f>
        <v>0</v>
      </c>
      <c r="H108" s="8">
        <f>H109+H119+H125+H117+H123</f>
        <v>94420</v>
      </c>
    </row>
    <row r="109" spans="1:8" s="33" customFormat="1" ht="15.75">
      <c r="A109" s="34"/>
      <c r="B109" s="34" t="s">
        <v>56</v>
      </c>
      <c r="C109" s="34"/>
      <c r="D109" s="58" t="s">
        <v>57</v>
      </c>
      <c r="E109" s="37">
        <f>SUM(E110:E116)</f>
        <v>5542</v>
      </c>
      <c r="F109" s="37">
        <f>SUM(F110:F116)</f>
        <v>0</v>
      </c>
      <c r="G109" s="37">
        <f>SUM(G110:G116)</f>
        <v>0</v>
      </c>
      <c r="H109" s="37">
        <f>SUM(H110:H116)</f>
        <v>5542</v>
      </c>
    </row>
    <row r="110" spans="1:8" s="33" customFormat="1" ht="30">
      <c r="A110" s="34"/>
      <c r="B110" s="34"/>
      <c r="C110" s="14" t="s">
        <v>118</v>
      </c>
      <c r="D110" s="26" t="s">
        <v>68</v>
      </c>
      <c r="E110" s="5">
        <v>5542</v>
      </c>
      <c r="F110" s="61"/>
      <c r="G110" s="61"/>
      <c r="H110" s="61">
        <f>E110+F110-G110</f>
        <v>5542</v>
      </c>
    </row>
    <row r="111" spans="1:8" ht="30">
      <c r="A111" s="14"/>
      <c r="B111" s="14"/>
      <c r="C111" s="14" t="s">
        <v>122</v>
      </c>
      <c r="D111" s="26" t="s">
        <v>68</v>
      </c>
      <c r="E111" s="5">
        <v>0</v>
      </c>
      <c r="F111" s="61"/>
      <c r="G111" s="61"/>
      <c r="H111" s="61">
        <f>E111+F111-G111</f>
        <v>0</v>
      </c>
    </row>
    <row r="112" spans="1:8" ht="15" hidden="1">
      <c r="A112" s="14"/>
      <c r="B112" s="14"/>
      <c r="C112" s="21"/>
      <c r="D112" s="26"/>
      <c r="E112" s="5"/>
      <c r="F112" s="61"/>
      <c r="G112" s="61"/>
      <c r="H112" s="61"/>
    </row>
    <row r="113" spans="1:8" ht="30">
      <c r="A113" s="14"/>
      <c r="B113" s="14"/>
      <c r="C113" s="21">
        <v>2700</v>
      </c>
      <c r="D113" s="26" t="s">
        <v>58</v>
      </c>
      <c r="E113" s="5">
        <v>0</v>
      </c>
      <c r="F113" s="61"/>
      <c r="G113" s="61"/>
      <c r="H113" s="61">
        <f>E113+F113-G113</f>
        <v>0</v>
      </c>
    </row>
    <row r="114" spans="1:8" ht="30">
      <c r="A114" s="14"/>
      <c r="B114" s="14"/>
      <c r="C114" s="21">
        <v>6290</v>
      </c>
      <c r="D114" s="26" t="s">
        <v>8</v>
      </c>
      <c r="E114" s="5">
        <v>0</v>
      </c>
      <c r="F114" s="61"/>
      <c r="G114" s="61"/>
      <c r="H114" s="61">
        <f>E114+F114-G114</f>
        <v>0</v>
      </c>
    </row>
    <row r="115" spans="1:8" ht="15" hidden="1">
      <c r="A115" s="14"/>
      <c r="B115" s="14"/>
      <c r="C115" s="21"/>
      <c r="D115" s="26"/>
      <c r="E115" s="5"/>
      <c r="F115" s="61"/>
      <c r="G115" s="61"/>
      <c r="H115" s="61"/>
    </row>
    <row r="116" spans="1:8" ht="30">
      <c r="A116" s="14"/>
      <c r="B116" s="14"/>
      <c r="C116" s="21">
        <v>6299</v>
      </c>
      <c r="D116" s="26" t="s">
        <v>8</v>
      </c>
      <c r="E116" s="5">
        <v>0</v>
      </c>
      <c r="F116" s="61"/>
      <c r="G116" s="61"/>
      <c r="H116" s="61">
        <f>E116+F116-G116</f>
        <v>0</v>
      </c>
    </row>
    <row r="117" spans="1:8" ht="15.75">
      <c r="A117" s="14"/>
      <c r="B117" s="34" t="s">
        <v>144</v>
      </c>
      <c r="C117" s="21"/>
      <c r="D117" s="58" t="s">
        <v>145</v>
      </c>
      <c r="E117" s="5">
        <f>E118</f>
        <v>0</v>
      </c>
      <c r="F117" s="5">
        <f>F118</f>
        <v>0</v>
      </c>
      <c r="G117" s="5">
        <f>G118</f>
        <v>0</v>
      </c>
      <c r="H117" s="5">
        <f>H118</f>
        <v>0</v>
      </c>
    </row>
    <row r="118" spans="1:8" ht="30">
      <c r="A118" s="14"/>
      <c r="B118" s="14"/>
      <c r="C118" s="21">
        <v>2033</v>
      </c>
      <c r="D118" s="26" t="s">
        <v>68</v>
      </c>
      <c r="E118" s="5">
        <v>0</v>
      </c>
      <c r="F118" s="61"/>
      <c r="G118" s="61"/>
      <c r="H118" s="61">
        <f>E118+F118-G118</f>
        <v>0</v>
      </c>
    </row>
    <row r="119" spans="1:8" s="33" customFormat="1" ht="15.75">
      <c r="A119" s="34"/>
      <c r="B119" s="34" t="s">
        <v>82</v>
      </c>
      <c r="C119" s="35"/>
      <c r="D119" s="58" t="s">
        <v>83</v>
      </c>
      <c r="E119" s="37">
        <f>SUM(E120:E122)</f>
        <v>65120</v>
      </c>
      <c r="F119" s="37">
        <f>SUM(F120:F122)</f>
        <v>0</v>
      </c>
      <c r="G119" s="37">
        <f>SUM(G120:G122)</f>
        <v>0</v>
      </c>
      <c r="H119" s="37">
        <f>SUM(H120:H122)</f>
        <v>65120</v>
      </c>
    </row>
    <row r="120" spans="1:8" ht="30">
      <c r="A120" s="14"/>
      <c r="B120" s="14"/>
      <c r="C120" s="14" t="s">
        <v>101</v>
      </c>
      <c r="D120" s="26" t="s">
        <v>58</v>
      </c>
      <c r="E120" s="5">
        <v>0</v>
      </c>
      <c r="F120" s="61"/>
      <c r="G120" s="61"/>
      <c r="H120" s="61">
        <f>E120+F120-G120</f>
        <v>0</v>
      </c>
    </row>
    <row r="121" spans="1:8" ht="30">
      <c r="A121" s="14"/>
      <c r="B121" s="14"/>
      <c r="C121" s="14" t="s">
        <v>149</v>
      </c>
      <c r="D121" s="26" t="s">
        <v>58</v>
      </c>
      <c r="E121" s="5">
        <v>48840</v>
      </c>
      <c r="F121" s="61"/>
      <c r="G121" s="61"/>
      <c r="H121" s="61">
        <f>E121+F121-G121</f>
        <v>48840</v>
      </c>
    </row>
    <row r="122" spans="1:8" ht="30">
      <c r="A122" s="14"/>
      <c r="B122" s="14"/>
      <c r="C122" s="14" t="s">
        <v>157</v>
      </c>
      <c r="D122" s="26" t="s">
        <v>58</v>
      </c>
      <c r="E122" s="5">
        <v>16280</v>
      </c>
      <c r="F122" s="61"/>
      <c r="G122" s="61"/>
      <c r="H122" s="61">
        <f>E122+F122-G122</f>
        <v>16280</v>
      </c>
    </row>
    <row r="123" spans="1:8" s="33" customFormat="1" ht="15.75">
      <c r="A123" s="34"/>
      <c r="B123" s="34" t="s">
        <v>155</v>
      </c>
      <c r="C123" s="34"/>
      <c r="D123" s="58" t="s">
        <v>11</v>
      </c>
      <c r="E123" s="37">
        <f>E124</f>
        <v>23758</v>
      </c>
      <c r="F123" s="37">
        <f>F124</f>
        <v>0</v>
      </c>
      <c r="G123" s="37">
        <f>G124</f>
        <v>0</v>
      </c>
      <c r="H123" s="37">
        <f>H124</f>
        <v>23758</v>
      </c>
    </row>
    <row r="124" spans="1:8" ht="30">
      <c r="A124" s="14"/>
      <c r="B124" s="14"/>
      <c r="C124" s="14" t="s">
        <v>118</v>
      </c>
      <c r="D124" s="26" t="s">
        <v>68</v>
      </c>
      <c r="E124" s="5">
        <v>23758</v>
      </c>
      <c r="F124" s="61"/>
      <c r="G124" s="61"/>
      <c r="H124" s="61">
        <f>E124+F124-G124</f>
        <v>23758</v>
      </c>
    </row>
    <row r="125" spans="1:8" s="33" customFormat="1" ht="14.25" customHeight="1" hidden="1">
      <c r="A125" s="34"/>
      <c r="B125" s="34"/>
      <c r="C125" s="35"/>
      <c r="D125" s="58"/>
      <c r="E125" s="37"/>
      <c r="F125" s="62"/>
      <c r="G125" s="62"/>
      <c r="H125" s="62"/>
    </row>
    <row r="126" spans="1:8" ht="15" hidden="1">
      <c r="A126" s="14"/>
      <c r="B126" s="14"/>
      <c r="C126" s="21"/>
      <c r="D126" s="26"/>
      <c r="E126" s="5"/>
      <c r="F126" s="61"/>
      <c r="G126" s="61"/>
      <c r="H126" s="61"/>
    </row>
    <row r="127" spans="1:8" ht="15.75">
      <c r="A127" s="13" t="s">
        <v>59</v>
      </c>
      <c r="B127" s="17"/>
      <c r="C127" s="20"/>
      <c r="D127" s="60" t="s">
        <v>60</v>
      </c>
      <c r="E127" s="8">
        <f>E132+E136</f>
        <v>183868</v>
      </c>
      <c r="F127" s="8">
        <f>F132+F136</f>
        <v>0</v>
      </c>
      <c r="G127" s="8">
        <f>G128+G136</f>
        <v>0</v>
      </c>
      <c r="H127" s="8">
        <f>H128+H136+H132</f>
        <v>183868</v>
      </c>
    </row>
    <row r="128" spans="1:8" ht="15.75" hidden="1">
      <c r="A128" s="14"/>
      <c r="B128" s="34"/>
      <c r="C128" s="35"/>
      <c r="D128" s="58"/>
      <c r="E128" s="37"/>
      <c r="F128" s="61"/>
      <c r="G128" s="61"/>
      <c r="H128" s="61"/>
    </row>
    <row r="129" spans="1:8" ht="15.75" hidden="1">
      <c r="A129" s="14"/>
      <c r="B129" s="34"/>
      <c r="C129" s="21"/>
      <c r="D129" s="64"/>
      <c r="E129" s="65"/>
      <c r="F129" s="61"/>
      <c r="G129" s="61"/>
      <c r="H129" s="61"/>
    </row>
    <row r="130" spans="1:8" ht="15" hidden="1">
      <c r="A130" s="14"/>
      <c r="B130" s="14"/>
      <c r="C130" s="21"/>
      <c r="D130" s="26"/>
      <c r="E130" s="5"/>
      <c r="F130" s="61"/>
      <c r="G130" s="61"/>
      <c r="H130" s="61"/>
    </row>
    <row r="131" spans="1:8" ht="15" hidden="1">
      <c r="A131" s="14"/>
      <c r="B131" s="14"/>
      <c r="C131" s="21"/>
      <c r="D131" s="26"/>
      <c r="E131" s="5"/>
      <c r="F131" s="61"/>
      <c r="G131" s="61"/>
      <c r="H131" s="61"/>
    </row>
    <row r="132" spans="1:8" ht="15.75">
      <c r="A132" s="14"/>
      <c r="B132" s="69" t="s">
        <v>179</v>
      </c>
      <c r="C132" s="21"/>
      <c r="D132" s="70" t="s">
        <v>180</v>
      </c>
      <c r="E132" s="61">
        <f>+SUM(E133:E135)</f>
        <v>57868</v>
      </c>
      <c r="F132" s="61">
        <f>+SUM(F133:F135)</f>
        <v>0</v>
      </c>
      <c r="G132" s="61">
        <f>+SUM(G133:G135)</f>
        <v>0</v>
      </c>
      <c r="H132" s="61">
        <f>+SUM(H133:H135)</f>
        <v>57868</v>
      </c>
    </row>
    <row r="133" spans="1:8" ht="30">
      <c r="A133" s="14"/>
      <c r="B133" s="14"/>
      <c r="C133" s="21">
        <v>6298</v>
      </c>
      <c r="D133" s="26" t="s">
        <v>8</v>
      </c>
      <c r="E133" s="5">
        <v>43401</v>
      </c>
      <c r="F133" s="61"/>
      <c r="G133" s="61"/>
      <c r="H133" s="61">
        <f>E133+F133-G133</f>
        <v>43401</v>
      </c>
    </row>
    <row r="134" spans="1:8" ht="30">
      <c r="A134" s="14"/>
      <c r="B134" s="14"/>
      <c r="C134" s="21">
        <v>6299</v>
      </c>
      <c r="D134" s="26" t="s">
        <v>8</v>
      </c>
      <c r="E134" s="5">
        <v>8680</v>
      </c>
      <c r="F134" s="61"/>
      <c r="G134" s="61"/>
      <c r="H134" s="61">
        <f>E134+F134-G134</f>
        <v>8680</v>
      </c>
    </row>
    <row r="135" spans="1:8" ht="45">
      <c r="A135" s="14"/>
      <c r="B135" s="14"/>
      <c r="C135" s="21">
        <v>6339</v>
      </c>
      <c r="D135" s="26" t="s">
        <v>178</v>
      </c>
      <c r="E135" s="5">
        <v>5787</v>
      </c>
      <c r="F135" s="61"/>
      <c r="G135" s="61"/>
      <c r="H135" s="61">
        <f>E135+F135-G135</f>
        <v>5787</v>
      </c>
    </row>
    <row r="136" spans="1:8" ht="15.75">
      <c r="A136" s="14"/>
      <c r="B136" s="34" t="s">
        <v>62</v>
      </c>
      <c r="C136" s="55"/>
      <c r="D136" s="58" t="s">
        <v>63</v>
      </c>
      <c r="E136" s="37">
        <f>E137</f>
        <v>126000</v>
      </c>
      <c r="F136" s="37">
        <f>F137</f>
        <v>0</v>
      </c>
      <c r="G136" s="37">
        <f>G137</f>
        <v>0</v>
      </c>
      <c r="H136" s="37">
        <f>H137</f>
        <v>126000</v>
      </c>
    </row>
    <row r="137" spans="1:8" ht="30">
      <c r="A137" s="14"/>
      <c r="B137" s="14"/>
      <c r="C137" s="14" t="s">
        <v>117</v>
      </c>
      <c r="D137" s="26" t="s">
        <v>129</v>
      </c>
      <c r="E137" s="5">
        <v>126000</v>
      </c>
      <c r="F137" s="61"/>
      <c r="G137" s="61"/>
      <c r="H137" s="61">
        <f>E137+F137-G137</f>
        <v>126000</v>
      </c>
    </row>
    <row r="138" spans="1:8" ht="15.75">
      <c r="A138" s="13" t="s">
        <v>94</v>
      </c>
      <c r="B138" s="17"/>
      <c r="C138" s="17"/>
      <c r="D138" s="60" t="s">
        <v>95</v>
      </c>
      <c r="E138" s="8">
        <f>E139+E141+E144+E146+E149+E151+E153+E156+E159</f>
        <v>4694951</v>
      </c>
      <c r="F138" s="8">
        <f>F139+F141+F144+F146+F149+F151+F153+F156+F159</f>
        <v>293999</v>
      </c>
      <c r="G138" s="8">
        <f>G139+G141+G144+G146+G149+G151+G153+G156+G159</f>
        <v>0</v>
      </c>
      <c r="H138" s="8">
        <f>H139+H141+H144+H146+H149+H151+H153+H156+H159</f>
        <v>4988950</v>
      </c>
    </row>
    <row r="139" spans="1:8" s="33" customFormat="1" ht="15.75" hidden="1">
      <c r="A139" s="24"/>
      <c r="B139" s="49"/>
      <c r="C139" s="49"/>
      <c r="D139" s="59"/>
      <c r="E139" s="29"/>
      <c r="F139" s="29"/>
      <c r="G139" s="29"/>
      <c r="H139" s="29"/>
    </row>
    <row r="140" spans="1:8" ht="15.75" hidden="1">
      <c r="A140" s="24"/>
      <c r="B140" s="19"/>
      <c r="C140" s="19"/>
      <c r="D140" s="27"/>
      <c r="E140" s="9"/>
      <c r="F140" s="61"/>
      <c r="G140" s="61"/>
      <c r="H140" s="61"/>
    </row>
    <row r="141" spans="1:8" s="33" customFormat="1" ht="63">
      <c r="A141" s="24"/>
      <c r="B141" s="49" t="s">
        <v>123</v>
      </c>
      <c r="C141" s="49"/>
      <c r="D141" s="59" t="s">
        <v>158</v>
      </c>
      <c r="E141" s="29">
        <f>E142+E143</f>
        <v>3813000</v>
      </c>
      <c r="F141" s="29">
        <f>F142+F143</f>
        <v>224917</v>
      </c>
      <c r="G141" s="29">
        <f>G142+G143</f>
        <v>0</v>
      </c>
      <c r="H141" s="29">
        <f>H142+H143</f>
        <v>4037917</v>
      </c>
    </row>
    <row r="142" spans="1:8" ht="60">
      <c r="A142" s="24"/>
      <c r="B142" s="19"/>
      <c r="C142" s="19" t="s">
        <v>103</v>
      </c>
      <c r="D142" s="26" t="s">
        <v>64</v>
      </c>
      <c r="E142" s="9">
        <v>3813000</v>
      </c>
      <c r="F142" s="61">
        <v>224917</v>
      </c>
      <c r="G142" s="61"/>
      <c r="H142" s="61">
        <f>E142+F142-G142</f>
        <v>4037917</v>
      </c>
    </row>
    <row r="143" spans="1:8" ht="66" customHeight="1" hidden="1">
      <c r="A143" s="24"/>
      <c r="B143" s="19"/>
      <c r="C143" s="19"/>
      <c r="D143" s="26"/>
      <c r="E143" s="9"/>
      <c r="F143" s="61"/>
      <c r="G143" s="61"/>
      <c r="H143" s="61"/>
    </row>
    <row r="144" spans="1:8" s="33" customFormat="1" ht="57" customHeight="1">
      <c r="A144" s="34"/>
      <c r="B144" s="34" t="s">
        <v>96</v>
      </c>
      <c r="C144" s="34"/>
      <c r="D144" s="58" t="s">
        <v>81</v>
      </c>
      <c r="E144" s="37">
        <f>E145</f>
        <v>16000</v>
      </c>
      <c r="F144" s="37">
        <f>F145</f>
        <v>0</v>
      </c>
      <c r="G144" s="37">
        <f>G145</f>
        <v>0</v>
      </c>
      <c r="H144" s="37">
        <f>H145</f>
        <v>16000</v>
      </c>
    </row>
    <row r="145" spans="1:8" ht="63" customHeight="1">
      <c r="A145" s="14"/>
      <c r="B145" s="14"/>
      <c r="C145" s="14" t="s">
        <v>103</v>
      </c>
      <c r="D145" s="26" t="s">
        <v>64</v>
      </c>
      <c r="E145" s="5">
        <v>16000</v>
      </c>
      <c r="F145" s="61"/>
      <c r="G145" s="61"/>
      <c r="H145" s="61">
        <f>E145+F145-G145</f>
        <v>16000</v>
      </c>
    </row>
    <row r="146" spans="1:8" s="33" customFormat="1" ht="31.5">
      <c r="A146" s="34"/>
      <c r="B146" s="34" t="s">
        <v>97</v>
      </c>
      <c r="C146" s="34"/>
      <c r="D146" s="58" t="s">
        <v>98</v>
      </c>
      <c r="E146" s="37">
        <f>SUM(E147:E148)</f>
        <v>618058</v>
      </c>
      <c r="F146" s="37">
        <f>SUM(F147:F148)</f>
        <v>0</v>
      </c>
      <c r="G146" s="37">
        <f>SUM(G147:G148)</f>
        <v>0</v>
      </c>
      <c r="H146" s="37">
        <f>SUM(H147:H148)</f>
        <v>618058</v>
      </c>
    </row>
    <row r="147" spans="1:8" ht="60">
      <c r="A147" s="14"/>
      <c r="B147" s="14"/>
      <c r="C147" s="14" t="s">
        <v>103</v>
      </c>
      <c r="D147" s="26" t="s">
        <v>64</v>
      </c>
      <c r="E147" s="5">
        <v>190188</v>
      </c>
      <c r="F147" s="61"/>
      <c r="G147" s="61"/>
      <c r="H147" s="61">
        <f>E147+F147-G147</f>
        <v>190188</v>
      </c>
    </row>
    <row r="148" spans="1:8" ht="30">
      <c r="A148" s="14"/>
      <c r="B148" s="14"/>
      <c r="C148" s="14" t="s">
        <v>118</v>
      </c>
      <c r="D148" s="26" t="s">
        <v>65</v>
      </c>
      <c r="E148" s="5">
        <v>427870</v>
      </c>
      <c r="F148" s="61"/>
      <c r="G148" s="61"/>
      <c r="H148" s="61">
        <f>E148+F148-G148</f>
        <v>427870</v>
      </c>
    </row>
    <row r="149" spans="1:8" s="33" customFormat="1" ht="15.75" hidden="1">
      <c r="A149" s="34"/>
      <c r="B149" s="34"/>
      <c r="C149" s="34"/>
      <c r="D149" s="36"/>
      <c r="E149" s="37"/>
      <c r="F149" s="62"/>
      <c r="G149" s="62"/>
      <c r="H149" s="62"/>
    </row>
    <row r="150" spans="1:8" ht="15" hidden="1">
      <c r="A150" s="14"/>
      <c r="B150" s="14"/>
      <c r="C150" s="14"/>
      <c r="D150" s="26"/>
      <c r="E150" s="5"/>
      <c r="F150" s="61"/>
      <c r="G150" s="61"/>
      <c r="H150" s="61"/>
    </row>
    <row r="151" spans="1:8" s="33" customFormat="1" ht="15.75" hidden="1">
      <c r="A151" s="34"/>
      <c r="B151" s="34"/>
      <c r="C151" s="34"/>
      <c r="D151" s="36"/>
      <c r="E151" s="37"/>
      <c r="F151" s="62"/>
      <c r="G151" s="62"/>
      <c r="H151" s="62"/>
    </row>
    <row r="152" spans="1:8" ht="15" hidden="1">
      <c r="A152" s="14"/>
      <c r="B152" s="14"/>
      <c r="C152" s="14"/>
      <c r="D152" s="26"/>
      <c r="E152" s="5"/>
      <c r="F152" s="61"/>
      <c r="G152" s="61"/>
      <c r="H152" s="61"/>
    </row>
    <row r="153" spans="1:8" s="33" customFormat="1" ht="15.75">
      <c r="A153" s="34"/>
      <c r="B153" s="34" t="s">
        <v>99</v>
      </c>
      <c r="C153" s="34"/>
      <c r="D153" s="58" t="s">
        <v>67</v>
      </c>
      <c r="E153" s="37">
        <f>E154++E155+E158</f>
        <v>116000</v>
      </c>
      <c r="F153" s="37">
        <f>F154++F155+F158</f>
        <v>0</v>
      </c>
      <c r="G153" s="37">
        <f>G154++G155+G158</f>
        <v>0</v>
      </c>
      <c r="H153" s="37">
        <f>H154++H155+H158</f>
        <v>116000</v>
      </c>
    </row>
    <row r="154" spans="1:8" ht="60">
      <c r="A154" s="14"/>
      <c r="B154" s="14"/>
      <c r="C154" s="14" t="s">
        <v>103</v>
      </c>
      <c r="D154" s="26" t="s">
        <v>66</v>
      </c>
      <c r="E154" s="5">
        <v>0</v>
      </c>
      <c r="F154" s="61"/>
      <c r="G154" s="61"/>
      <c r="H154" s="61">
        <f>E154+F154-G154</f>
        <v>0</v>
      </c>
    </row>
    <row r="155" spans="1:8" ht="30">
      <c r="A155" s="14"/>
      <c r="B155" s="14"/>
      <c r="C155" s="14" t="s">
        <v>118</v>
      </c>
      <c r="D155" s="26" t="s">
        <v>65</v>
      </c>
      <c r="E155" s="5">
        <v>116000</v>
      </c>
      <c r="F155" s="61"/>
      <c r="G155" s="61"/>
      <c r="H155" s="61">
        <f>E155+F155-G155</f>
        <v>116000</v>
      </c>
    </row>
    <row r="156" spans="1:8" s="33" customFormat="1" ht="15.75" hidden="1">
      <c r="A156" s="34"/>
      <c r="B156" s="34"/>
      <c r="C156" s="34"/>
      <c r="D156" s="58"/>
      <c r="E156" s="37"/>
      <c r="F156" s="62"/>
      <c r="G156" s="62"/>
      <c r="H156" s="62"/>
    </row>
    <row r="157" spans="1:8" ht="15" hidden="1">
      <c r="A157" s="14"/>
      <c r="B157" s="14"/>
      <c r="C157" s="14"/>
      <c r="D157" s="26"/>
      <c r="E157" s="5"/>
      <c r="F157" s="61"/>
      <c r="G157" s="61"/>
      <c r="H157" s="61"/>
    </row>
    <row r="158" spans="1:8" ht="30">
      <c r="A158" s="14"/>
      <c r="B158" s="14"/>
      <c r="C158" s="14" t="s">
        <v>101</v>
      </c>
      <c r="D158" s="26" t="s">
        <v>69</v>
      </c>
      <c r="E158" s="5">
        <v>0</v>
      </c>
      <c r="F158" s="61"/>
      <c r="G158" s="61"/>
      <c r="H158" s="61">
        <f>E158+F158-G158</f>
        <v>0</v>
      </c>
    </row>
    <row r="159" spans="1:8" s="33" customFormat="1" ht="15.75">
      <c r="A159" s="34"/>
      <c r="B159" s="34" t="s">
        <v>100</v>
      </c>
      <c r="C159" s="34"/>
      <c r="D159" s="58" t="s">
        <v>11</v>
      </c>
      <c r="E159" s="37">
        <f>E160+E161+E162</f>
        <v>131893</v>
      </c>
      <c r="F159" s="37">
        <f>F160+F161+F162</f>
        <v>69082</v>
      </c>
      <c r="G159" s="37">
        <f>G160+G161+G162</f>
        <v>0</v>
      </c>
      <c r="H159" s="37">
        <f>H160+H161+H162</f>
        <v>200975</v>
      </c>
    </row>
    <row r="160" spans="1:8" ht="60">
      <c r="A160" s="14"/>
      <c r="B160" s="14"/>
      <c r="C160" s="14" t="s">
        <v>103</v>
      </c>
      <c r="D160" s="26" t="s">
        <v>66</v>
      </c>
      <c r="E160" s="5">
        <v>0</v>
      </c>
      <c r="F160" s="61"/>
      <c r="G160" s="61"/>
      <c r="H160" s="61">
        <f>E160+F160-G160</f>
        <v>0</v>
      </c>
    </row>
    <row r="161" spans="1:8" ht="30">
      <c r="A161" s="14"/>
      <c r="B161" s="14"/>
      <c r="C161" s="14" t="s">
        <v>118</v>
      </c>
      <c r="D161" s="26" t="s">
        <v>68</v>
      </c>
      <c r="E161" s="5">
        <v>131893</v>
      </c>
      <c r="F161" s="61">
        <v>69082</v>
      </c>
      <c r="G161" s="61"/>
      <c r="H161" s="61">
        <f>E161+F161-G161</f>
        <v>200975</v>
      </c>
    </row>
    <row r="162" spans="1:8" ht="30">
      <c r="A162" s="14"/>
      <c r="B162" s="14"/>
      <c r="C162" s="14" t="s">
        <v>101</v>
      </c>
      <c r="D162" s="26" t="s">
        <v>69</v>
      </c>
      <c r="E162" s="5">
        <v>0</v>
      </c>
      <c r="F162" s="61"/>
      <c r="G162" s="61"/>
      <c r="H162" s="61">
        <f>E162+F162--G162</f>
        <v>0</v>
      </c>
    </row>
    <row r="163" spans="1:8" ht="15.75">
      <c r="A163" s="13" t="s">
        <v>84</v>
      </c>
      <c r="B163" s="17"/>
      <c r="C163" s="17"/>
      <c r="D163" s="60" t="s">
        <v>85</v>
      </c>
      <c r="E163" s="8">
        <f>E164+E167</f>
        <v>116055</v>
      </c>
      <c r="F163" s="8">
        <f>F164+F167</f>
        <v>0</v>
      </c>
      <c r="G163" s="8">
        <f>G164+G167</f>
        <v>0</v>
      </c>
      <c r="H163" s="8">
        <f>H164+H167</f>
        <v>116055</v>
      </c>
    </row>
    <row r="164" spans="1:8" s="33" customFormat="1" ht="15.75" hidden="1">
      <c r="A164" s="34"/>
      <c r="B164" s="34"/>
      <c r="C164" s="34"/>
      <c r="D164" s="58"/>
      <c r="E164" s="37"/>
      <c r="F164" s="37"/>
      <c r="G164" s="37"/>
      <c r="H164" s="37"/>
    </row>
    <row r="165" spans="1:8" ht="15" hidden="1">
      <c r="A165" s="14"/>
      <c r="B165" s="14"/>
      <c r="C165" s="14"/>
      <c r="D165" s="26"/>
      <c r="E165" s="5"/>
      <c r="F165" s="61"/>
      <c r="G165" s="61"/>
      <c r="H165" s="61"/>
    </row>
    <row r="166" spans="1:8" ht="15" hidden="1">
      <c r="A166" s="14"/>
      <c r="B166" s="14"/>
      <c r="C166" s="14"/>
      <c r="D166" s="26"/>
      <c r="E166" s="5"/>
      <c r="F166" s="61"/>
      <c r="G166" s="61"/>
      <c r="H166" s="61"/>
    </row>
    <row r="167" spans="1:8" ht="15.75">
      <c r="A167" s="14"/>
      <c r="B167" s="34" t="s">
        <v>146</v>
      </c>
      <c r="C167" s="14"/>
      <c r="D167" s="58" t="s">
        <v>147</v>
      </c>
      <c r="E167" s="37">
        <f>E168</f>
        <v>116055</v>
      </c>
      <c r="F167" s="37">
        <f>F168</f>
        <v>0</v>
      </c>
      <c r="G167" s="37">
        <f>G168</f>
        <v>0</v>
      </c>
      <c r="H167" s="37">
        <f>H168</f>
        <v>116055</v>
      </c>
    </row>
    <row r="168" spans="1:8" ht="30">
      <c r="A168" s="14"/>
      <c r="B168" s="14"/>
      <c r="C168" s="14" t="s">
        <v>118</v>
      </c>
      <c r="D168" s="26" t="s">
        <v>68</v>
      </c>
      <c r="E168" s="5">
        <v>116055</v>
      </c>
      <c r="F168" s="61"/>
      <c r="G168" s="61"/>
      <c r="H168" s="61">
        <f>E168+F168-G168</f>
        <v>116055</v>
      </c>
    </row>
    <row r="169" spans="1:8" ht="31.5">
      <c r="A169" s="13" t="s">
        <v>70</v>
      </c>
      <c r="B169" s="17"/>
      <c r="C169" s="17"/>
      <c r="D169" s="60" t="s">
        <v>71</v>
      </c>
      <c r="E169" s="8">
        <f>E170++E177+E175</f>
        <v>20300</v>
      </c>
      <c r="F169" s="8">
        <f>F170++F177+F175</f>
        <v>0</v>
      </c>
      <c r="G169" s="8">
        <f>G170++G177+G175</f>
        <v>0</v>
      </c>
      <c r="H169" s="8">
        <f>H170++H177+H175</f>
        <v>20300</v>
      </c>
    </row>
    <row r="170" spans="1:8" s="33" customFormat="1" ht="15.75">
      <c r="A170" s="34"/>
      <c r="B170" s="34" t="s">
        <v>72</v>
      </c>
      <c r="C170" s="34"/>
      <c r="D170" s="58" t="s">
        <v>73</v>
      </c>
      <c r="E170" s="37">
        <f>E171+E172+++E173+E174</f>
        <v>0</v>
      </c>
      <c r="F170" s="37">
        <f>F171+F172+++F173+F174</f>
        <v>0</v>
      </c>
      <c r="G170" s="37">
        <f>G171+G172+++G173+G174</f>
        <v>0</v>
      </c>
      <c r="H170" s="37">
        <f>H171+H172+++H173+H174</f>
        <v>0</v>
      </c>
    </row>
    <row r="171" spans="1:8" ht="60">
      <c r="A171" s="14"/>
      <c r="B171" s="14"/>
      <c r="C171" s="14" t="s">
        <v>119</v>
      </c>
      <c r="D171" s="26" t="s">
        <v>74</v>
      </c>
      <c r="E171" s="5">
        <v>0</v>
      </c>
      <c r="F171" s="61"/>
      <c r="G171" s="61"/>
      <c r="H171" s="61">
        <f>E171+F171-G171</f>
        <v>0</v>
      </c>
    </row>
    <row r="172" spans="1:8" ht="15" hidden="1">
      <c r="A172" s="14"/>
      <c r="B172" s="14"/>
      <c r="C172" s="14"/>
      <c r="D172" s="26"/>
      <c r="E172" s="5"/>
      <c r="F172" s="61"/>
      <c r="G172" s="61"/>
      <c r="H172" s="61"/>
    </row>
    <row r="173" spans="1:8" ht="15" hidden="1">
      <c r="A173" s="14"/>
      <c r="B173" s="14"/>
      <c r="C173" s="14"/>
      <c r="D173" s="26"/>
      <c r="E173" s="5"/>
      <c r="F173" s="61"/>
      <c r="G173" s="61"/>
      <c r="H173" s="61"/>
    </row>
    <row r="174" spans="1:8" ht="15" hidden="1">
      <c r="A174" s="14"/>
      <c r="B174" s="14"/>
      <c r="C174" s="14"/>
      <c r="D174" s="26"/>
      <c r="E174" s="5"/>
      <c r="F174" s="61"/>
      <c r="G174" s="61"/>
      <c r="H174" s="61"/>
    </row>
    <row r="175" spans="1:8" s="33" customFormat="1" ht="15.75">
      <c r="A175" s="34"/>
      <c r="B175" s="34" t="s">
        <v>124</v>
      </c>
      <c r="C175" s="34"/>
      <c r="D175" s="58" t="s">
        <v>125</v>
      </c>
      <c r="E175" s="37">
        <f>E176</f>
        <v>20300</v>
      </c>
      <c r="F175" s="37">
        <f>F176</f>
        <v>0</v>
      </c>
      <c r="G175" s="37">
        <f>G176</f>
        <v>0</v>
      </c>
      <c r="H175" s="37">
        <f>H176</f>
        <v>20300</v>
      </c>
    </row>
    <row r="176" spans="1:8" ht="30">
      <c r="A176" s="14"/>
      <c r="B176" s="14"/>
      <c r="C176" s="14" t="s">
        <v>101</v>
      </c>
      <c r="D176" s="26" t="s">
        <v>154</v>
      </c>
      <c r="E176" s="5">
        <v>20300</v>
      </c>
      <c r="F176" s="61"/>
      <c r="G176" s="61"/>
      <c r="H176" s="61">
        <f>E176+F176--G176</f>
        <v>20300</v>
      </c>
    </row>
    <row r="177" spans="1:8" s="33" customFormat="1" ht="15.75" hidden="1">
      <c r="A177" s="34"/>
      <c r="B177" s="34"/>
      <c r="C177" s="40"/>
      <c r="D177" s="58"/>
      <c r="E177" s="37"/>
      <c r="F177" s="62"/>
      <c r="G177" s="62"/>
      <c r="H177" s="62"/>
    </row>
    <row r="178" spans="1:8" ht="15" hidden="1">
      <c r="A178" s="14"/>
      <c r="B178" s="14"/>
      <c r="C178" s="14"/>
      <c r="D178" s="26"/>
      <c r="E178" s="5"/>
      <c r="F178" s="61"/>
      <c r="G178" s="61"/>
      <c r="H178" s="61"/>
    </row>
    <row r="179" spans="1:8" ht="31.5">
      <c r="A179" s="46" t="s">
        <v>126</v>
      </c>
      <c r="B179" s="13"/>
      <c r="C179" s="13"/>
      <c r="D179" s="60" t="s">
        <v>127</v>
      </c>
      <c r="E179" s="8">
        <f>E180+E187+E185</f>
        <v>953207</v>
      </c>
      <c r="F179" s="8">
        <f>F180+F187+F185</f>
        <v>8997</v>
      </c>
      <c r="G179" s="8">
        <f>G180+G187+G185</f>
        <v>0</v>
      </c>
      <c r="H179" s="8">
        <f>H180+H187+H185</f>
        <v>962204</v>
      </c>
    </row>
    <row r="180" spans="1:8" s="33" customFormat="1" ht="15.75">
      <c r="A180" s="47"/>
      <c r="B180" s="49" t="s">
        <v>133</v>
      </c>
      <c r="C180" s="49"/>
      <c r="D180" s="59" t="s">
        <v>134</v>
      </c>
      <c r="E180" s="29">
        <f>SUM(E181:E184)</f>
        <v>953207</v>
      </c>
      <c r="F180" s="29">
        <f>F181+F183+F184</f>
        <v>0</v>
      </c>
      <c r="G180" s="29">
        <f>SUM(G182:G184)</f>
        <v>0</v>
      </c>
      <c r="H180" s="29">
        <f>SUM(H181:H184)</f>
        <v>953207</v>
      </c>
    </row>
    <row r="181" spans="1:8" s="33" customFormat="1" ht="30">
      <c r="A181" s="47"/>
      <c r="B181" s="49"/>
      <c r="C181" s="19" t="s">
        <v>156</v>
      </c>
      <c r="D181" s="26" t="s">
        <v>68</v>
      </c>
      <c r="E181" s="9">
        <v>46621</v>
      </c>
      <c r="F181" s="61"/>
      <c r="G181" s="61"/>
      <c r="H181" s="61">
        <f>E181+F181-G181</f>
        <v>46621</v>
      </c>
    </row>
    <row r="182" spans="1:8" s="33" customFormat="1" ht="15.75" hidden="1">
      <c r="A182" s="47"/>
      <c r="B182" s="49"/>
      <c r="C182" s="19"/>
      <c r="D182" s="26"/>
      <c r="E182" s="9"/>
      <c r="F182" s="5"/>
      <c r="G182" s="5"/>
      <c r="H182" s="5"/>
    </row>
    <row r="183" spans="1:8" ht="30">
      <c r="A183" s="47"/>
      <c r="B183" s="19"/>
      <c r="C183" s="19" t="s">
        <v>160</v>
      </c>
      <c r="D183" s="26" t="s">
        <v>8</v>
      </c>
      <c r="E183" s="9">
        <v>856635</v>
      </c>
      <c r="F183" s="61"/>
      <c r="G183" s="61"/>
      <c r="H183" s="61">
        <f>E183+F183-G183</f>
        <v>856635</v>
      </c>
    </row>
    <row r="184" spans="1:8" ht="30">
      <c r="A184" s="47"/>
      <c r="B184" s="19"/>
      <c r="C184" s="19" t="s">
        <v>130</v>
      </c>
      <c r="D184" s="26" t="s">
        <v>8</v>
      </c>
      <c r="E184" s="9">
        <v>49951</v>
      </c>
      <c r="F184" s="61"/>
      <c r="G184" s="61"/>
      <c r="H184" s="61">
        <f>E184+F184-G184</f>
        <v>49951</v>
      </c>
    </row>
    <row r="185" spans="1:8" ht="15.75">
      <c r="A185" s="47"/>
      <c r="B185" s="49" t="s">
        <v>150</v>
      </c>
      <c r="C185" s="49"/>
      <c r="D185" s="58" t="s">
        <v>151</v>
      </c>
      <c r="E185" s="29">
        <f>E186</f>
        <v>0</v>
      </c>
      <c r="F185" s="29">
        <f>F186</f>
        <v>8997</v>
      </c>
      <c r="G185" s="29">
        <f>G186</f>
        <v>0</v>
      </c>
      <c r="H185" s="29">
        <f>H186</f>
        <v>8997</v>
      </c>
    </row>
    <row r="186" spans="1:8" ht="60">
      <c r="A186" s="24"/>
      <c r="B186" s="19"/>
      <c r="C186" s="19" t="s">
        <v>152</v>
      </c>
      <c r="D186" s="26" t="s">
        <v>153</v>
      </c>
      <c r="E186" s="9">
        <v>0</v>
      </c>
      <c r="F186" s="61">
        <v>8997</v>
      </c>
      <c r="G186" s="61"/>
      <c r="H186" s="61">
        <f>E186+F186-G186</f>
        <v>8997</v>
      </c>
    </row>
    <row r="187" spans="1:8" s="33" customFormat="1" ht="15.75" hidden="1">
      <c r="A187" s="50"/>
      <c r="B187" s="34"/>
      <c r="C187" s="34"/>
      <c r="D187" s="58"/>
      <c r="E187" s="37"/>
      <c r="F187" s="62"/>
      <c r="G187" s="62"/>
      <c r="H187" s="62"/>
    </row>
    <row r="188" spans="1:8" ht="15" hidden="1">
      <c r="A188" s="48"/>
      <c r="B188" s="14"/>
      <c r="C188" s="14"/>
      <c r="D188" s="26"/>
      <c r="E188" s="5"/>
      <c r="F188" s="61"/>
      <c r="G188" s="61"/>
      <c r="H188" s="61"/>
    </row>
    <row r="189" spans="1:8" s="33" customFormat="1" ht="15.75">
      <c r="A189" s="51"/>
      <c r="B189" s="51"/>
      <c r="C189" s="52"/>
      <c r="D189" s="25" t="s">
        <v>75</v>
      </c>
      <c r="E189" s="8">
        <f>E9+E20+E27+E32+E42++E50+E59+E64+E97++E108+E127+E138++E163+E169+E179+E38+E23</f>
        <v>26336089</v>
      </c>
      <c r="F189" s="8">
        <f>F9+F20+F27+F32+F42++F50+F59+F64+F97++F108+F127+F138++F163+F169+F179+F38+F23</f>
        <v>1219598</v>
      </c>
      <c r="G189" s="8">
        <f>G9+G20+G27+G32+G42++G50+G59+G64+G97++G108+G127+G138++G163+G169+G179+G38+G23</f>
        <v>1514643</v>
      </c>
      <c r="H189" s="8">
        <f>H9+H20+H27+H32+H42++H50+H59+H64+H97++H108+H127+H138++H163+H169+H179+H38+H23</f>
        <v>26041044</v>
      </c>
    </row>
    <row r="190" spans="1:5" ht="15">
      <c r="A190" s="41"/>
      <c r="B190" s="41"/>
      <c r="C190" s="15"/>
      <c r="D190" s="28"/>
      <c r="E190" s="56"/>
    </row>
    <row r="191" spans="1:8" s="33" customFormat="1" ht="12.75">
      <c r="A191" s="42"/>
      <c r="B191" s="42"/>
      <c r="C191" s="30"/>
      <c r="D191" s="31" t="s">
        <v>76</v>
      </c>
      <c r="E191" s="32">
        <f>E189</f>
        <v>26336089</v>
      </c>
      <c r="F191" s="72">
        <f>F189</f>
        <v>1219598</v>
      </c>
      <c r="G191" s="72">
        <f>G189</f>
        <v>1514643</v>
      </c>
      <c r="H191" s="72">
        <f>H189</f>
        <v>26041044</v>
      </c>
    </row>
    <row r="192" spans="1:8" ht="12.75">
      <c r="A192" s="43"/>
      <c r="B192" s="43"/>
      <c r="C192" s="16"/>
      <c r="D192" s="3" t="s">
        <v>77</v>
      </c>
      <c r="E192" s="10">
        <v>5247603</v>
      </c>
      <c r="F192" s="12">
        <v>310415</v>
      </c>
      <c r="G192" s="12"/>
      <c r="H192" s="12">
        <f aca="true" t="shared" si="2" ref="H192:H198">E192+F192-G192</f>
        <v>5558018</v>
      </c>
    </row>
    <row r="193" spans="1:8" ht="12.75">
      <c r="A193" s="43"/>
      <c r="B193" s="43"/>
      <c r="C193" s="16"/>
      <c r="D193" s="3" t="s">
        <v>148</v>
      </c>
      <c r="E193" s="11">
        <v>1135393</v>
      </c>
      <c r="F193" s="12">
        <v>85498</v>
      </c>
      <c r="G193" s="12"/>
      <c r="H193" s="12">
        <f t="shared" si="2"/>
        <v>1220891</v>
      </c>
    </row>
    <row r="194" spans="1:8" ht="12.75">
      <c r="A194" s="43"/>
      <c r="B194" s="43"/>
      <c r="C194" s="22"/>
      <c r="D194" s="3" t="s">
        <v>78</v>
      </c>
      <c r="E194" s="10">
        <v>4112210</v>
      </c>
      <c r="F194" s="12">
        <v>224917</v>
      </c>
      <c r="G194" s="12"/>
      <c r="H194" s="12">
        <f t="shared" si="2"/>
        <v>4337127</v>
      </c>
    </row>
    <row r="195" spans="1:8" ht="12.75">
      <c r="A195" s="43"/>
      <c r="B195" s="43"/>
      <c r="C195" s="22"/>
      <c r="D195" s="3" t="s">
        <v>164</v>
      </c>
      <c r="E195" s="10">
        <v>0</v>
      </c>
      <c r="F195" s="12"/>
      <c r="G195" s="12"/>
      <c r="H195" s="12">
        <f t="shared" si="2"/>
        <v>0</v>
      </c>
    </row>
    <row r="196" spans="1:8" ht="12.75">
      <c r="A196" s="43"/>
      <c r="B196" s="43"/>
      <c r="C196" s="22"/>
      <c r="D196" s="3" t="s">
        <v>165</v>
      </c>
      <c r="E196" s="10">
        <v>0</v>
      </c>
      <c r="F196" s="12"/>
      <c r="G196" s="12"/>
      <c r="H196" s="12">
        <f t="shared" si="2"/>
        <v>0</v>
      </c>
    </row>
    <row r="197" spans="1:8" ht="12.75">
      <c r="A197" s="43"/>
      <c r="B197" s="43"/>
      <c r="C197" s="22"/>
      <c r="D197" s="3" t="s">
        <v>79</v>
      </c>
      <c r="E197" s="10">
        <v>40000</v>
      </c>
      <c r="F197" s="12"/>
      <c r="G197" s="12"/>
      <c r="H197" s="12">
        <f t="shared" si="2"/>
        <v>40000</v>
      </c>
    </row>
    <row r="198" spans="1:11" ht="12.75">
      <c r="A198" s="43"/>
      <c r="B198" s="43"/>
      <c r="C198" s="22"/>
      <c r="D198" s="3" t="s">
        <v>163</v>
      </c>
      <c r="E198" s="10">
        <v>6480702</v>
      </c>
      <c r="F198" s="10">
        <v>787186</v>
      </c>
      <c r="G198" s="10">
        <v>1488643</v>
      </c>
      <c r="H198" s="10">
        <f t="shared" si="2"/>
        <v>5779245</v>
      </c>
      <c r="I198" s="2"/>
      <c r="J198" s="2"/>
      <c r="K198" s="2"/>
    </row>
    <row r="199" spans="1:11" ht="12.75">
      <c r="A199" s="43"/>
      <c r="B199" s="43"/>
      <c r="C199" s="22"/>
      <c r="D199" s="3"/>
      <c r="E199" s="10"/>
      <c r="F199" s="22"/>
      <c r="G199" s="22"/>
      <c r="H199" s="22"/>
      <c r="I199" s="2"/>
      <c r="J199" s="2"/>
      <c r="K199" s="2"/>
    </row>
    <row r="200" spans="1:11" ht="12.75">
      <c r="A200" s="43"/>
      <c r="B200" s="43"/>
      <c r="C200" s="22"/>
      <c r="D200" s="3"/>
      <c r="E200" s="10"/>
      <c r="F200" s="22"/>
      <c r="G200" s="22"/>
      <c r="H200" s="22"/>
      <c r="I200" s="2"/>
      <c r="J200" s="2"/>
      <c r="K200" s="2"/>
    </row>
    <row r="201" spans="1:5" ht="12.75">
      <c r="A201" s="44"/>
      <c r="B201" s="44"/>
      <c r="E201" s="12"/>
    </row>
    <row r="202" spans="1:5" ht="12.75">
      <c r="A202" s="44"/>
      <c r="B202" s="44"/>
      <c r="E202" s="12"/>
    </row>
    <row r="203" spans="1:5" ht="12.75">
      <c r="A203" s="44"/>
      <c r="B203" s="44"/>
      <c r="E203" s="12"/>
    </row>
    <row r="204" spans="1:5" ht="12.75">
      <c r="A204" s="44"/>
      <c r="B204" s="44"/>
      <c r="E204" s="12"/>
    </row>
    <row r="205" spans="1:5" ht="12.75">
      <c r="A205" s="44"/>
      <c r="B205" s="44"/>
      <c r="E205" s="12"/>
    </row>
    <row r="206" spans="1:5" ht="12.75">
      <c r="A206" s="44"/>
      <c r="B206" s="44"/>
      <c r="E206" s="12"/>
    </row>
    <row r="207" spans="1:5" ht="12.75">
      <c r="A207" s="44"/>
      <c r="B207" s="44"/>
      <c r="E207" s="12"/>
    </row>
    <row r="208" spans="1:5" ht="12.75">
      <c r="A208" s="44"/>
      <c r="B208" s="44"/>
      <c r="E208" s="12"/>
    </row>
    <row r="209" spans="1:5" ht="12.75">
      <c r="A209" s="44"/>
      <c r="B209" s="44"/>
      <c r="E209" s="12"/>
    </row>
    <row r="210" spans="1:5" ht="12.75">
      <c r="A210" s="44"/>
      <c r="B210" s="44"/>
      <c r="E210" s="12"/>
    </row>
    <row r="211" spans="1:5" ht="12.75">
      <c r="A211" s="44"/>
      <c r="B211" s="44"/>
      <c r="E211" s="12"/>
    </row>
    <row r="212" spans="1:5" ht="12.75">
      <c r="A212" s="44"/>
      <c r="B212" s="44"/>
      <c r="E212" s="12"/>
    </row>
    <row r="213" spans="1:5" ht="12.75">
      <c r="A213" s="44"/>
      <c r="B213" s="44"/>
      <c r="E213" s="12"/>
    </row>
    <row r="214" spans="1:5" ht="12.75">
      <c r="A214" s="44"/>
      <c r="B214" s="44"/>
      <c r="E214" s="12"/>
    </row>
    <row r="215" spans="1:5" ht="12.75">
      <c r="A215" s="44"/>
      <c r="B215" s="44"/>
      <c r="E215" s="12"/>
    </row>
    <row r="216" spans="1:5" ht="12.75">
      <c r="A216" s="44"/>
      <c r="B216" s="44"/>
      <c r="E216" s="12"/>
    </row>
    <row r="217" spans="1:5" ht="12.75">
      <c r="A217" s="44"/>
      <c r="B217" s="44"/>
      <c r="E217" s="12"/>
    </row>
    <row r="218" spans="1:5" ht="12.75">
      <c r="A218" s="44"/>
      <c r="B218" s="44"/>
      <c r="E218" s="12"/>
    </row>
    <row r="219" spans="1:5" ht="12.75">
      <c r="A219" s="44"/>
      <c r="B219" s="44"/>
      <c r="E219" s="12"/>
    </row>
    <row r="220" spans="1:5" ht="12.75">
      <c r="A220" s="44"/>
      <c r="B220" s="44"/>
      <c r="E220" s="12"/>
    </row>
    <row r="221" spans="1:5" ht="12.75">
      <c r="A221" s="44"/>
      <c r="B221" s="44"/>
      <c r="E221" s="12"/>
    </row>
    <row r="222" spans="1:5" ht="12.75">
      <c r="A222" s="44"/>
      <c r="B222" s="44"/>
      <c r="E222" s="12"/>
    </row>
    <row r="223" spans="1:5" ht="12.75">
      <c r="A223" s="44"/>
      <c r="B223" s="44"/>
      <c r="E223" s="12"/>
    </row>
    <row r="224" spans="1:5" ht="12.75">
      <c r="A224" s="44"/>
      <c r="B224" s="44"/>
      <c r="E224" s="12"/>
    </row>
    <row r="225" spans="1:5" ht="12.75">
      <c r="A225" s="44"/>
      <c r="B225" s="44"/>
      <c r="E225" s="12"/>
    </row>
    <row r="226" spans="1:5" ht="12.75">
      <c r="A226" s="44"/>
      <c r="B226" s="44"/>
      <c r="E226" s="12"/>
    </row>
    <row r="227" spans="1:5" ht="12.75">
      <c r="A227" s="44"/>
      <c r="B227" s="44"/>
      <c r="E227" s="12"/>
    </row>
    <row r="228" spans="1:5" ht="12.75">
      <c r="A228" s="44"/>
      <c r="B228" s="44"/>
      <c r="E228" s="12"/>
    </row>
    <row r="229" spans="1:5" ht="12.75">
      <c r="A229" s="44"/>
      <c r="B229" s="44"/>
      <c r="E229" s="12"/>
    </row>
    <row r="230" spans="1:5" ht="12.75">
      <c r="A230" s="44"/>
      <c r="B230" s="44"/>
      <c r="E230" s="12"/>
    </row>
    <row r="231" spans="1:5" ht="12.75">
      <c r="A231" s="44"/>
      <c r="B231" s="44"/>
      <c r="E231" s="12"/>
    </row>
    <row r="232" spans="1:5" ht="12.75">
      <c r="A232" s="44"/>
      <c r="B232" s="44"/>
      <c r="E232" s="12"/>
    </row>
    <row r="233" spans="1:5" ht="12.75">
      <c r="A233" s="44"/>
      <c r="B233" s="44"/>
      <c r="E233" s="12"/>
    </row>
    <row r="234" spans="1:5" ht="12.75">
      <c r="A234" s="44"/>
      <c r="B234" s="44"/>
      <c r="E234" s="12"/>
    </row>
    <row r="235" spans="1:5" ht="12.75">
      <c r="A235" s="44"/>
      <c r="B235" s="44"/>
      <c r="E235" s="12"/>
    </row>
    <row r="236" spans="1:5" ht="12.75">
      <c r="A236" s="44"/>
      <c r="B236" s="44"/>
      <c r="E236" s="12"/>
    </row>
    <row r="237" spans="1:5" ht="12.75">
      <c r="A237" s="44"/>
      <c r="B237" s="44"/>
      <c r="E237" s="12"/>
    </row>
    <row r="238" spans="1:5" ht="12.75">
      <c r="A238" s="44"/>
      <c r="B238" s="44"/>
      <c r="E238" s="12"/>
    </row>
    <row r="239" spans="1:5" ht="12.75">
      <c r="A239" s="44"/>
      <c r="B239" s="44"/>
      <c r="E239" s="12"/>
    </row>
    <row r="240" spans="1:5" ht="12.75">
      <c r="A240" s="44"/>
      <c r="B240" s="44"/>
      <c r="E240" s="12"/>
    </row>
    <row r="241" spans="1:5" ht="12.75">
      <c r="A241" s="44"/>
      <c r="B241" s="44"/>
      <c r="E241" s="12"/>
    </row>
    <row r="242" spans="1:5" ht="12.75">
      <c r="A242" s="44"/>
      <c r="B242" s="44"/>
      <c r="E242" s="12"/>
    </row>
    <row r="243" spans="1:5" ht="12.75">
      <c r="A243" s="44"/>
      <c r="B243" s="44"/>
      <c r="E243" s="12"/>
    </row>
    <row r="244" spans="1:5" ht="12.75">
      <c r="A244" s="44"/>
      <c r="B244" s="44"/>
      <c r="E244" s="12"/>
    </row>
    <row r="245" spans="1:5" ht="12.75">
      <c r="A245" s="44"/>
      <c r="B245" s="44"/>
      <c r="E245" s="12"/>
    </row>
    <row r="246" spans="1:5" ht="12.75">
      <c r="A246" s="44"/>
      <c r="B246" s="44"/>
      <c r="E246" s="12"/>
    </row>
    <row r="247" spans="1:5" ht="12.75">
      <c r="A247" s="44"/>
      <c r="B247" s="44"/>
      <c r="E247" s="12"/>
    </row>
    <row r="248" spans="1:5" ht="12.75">
      <c r="A248" s="44"/>
      <c r="B248" s="44"/>
      <c r="E248" s="12"/>
    </row>
    <row r="249" spans="1:5" ht="12.75">
      <c r="A249" s="44"/>
      <c r="B249" s="44"/>
      <c r="E249" s="12"/>
    </row>
    <row r="250" spans="1:5" ht="12.75">
      <c r="A250" s="44"/>
      <c r="B250" s="44"/>
      <c r="E250" s="12"/>
    </row>
    <row r="251" spans="1:5" ht="12.75">
      <c r="A251" s="44"/>
      <c r="B251" s="44"/>
      <c r="E251" s="12"/>
    </row>
    <row r="252" spans="1:5" ht="12.75">
      <c r="A252" s="44"/>
      <c r="B252" s="44"/>
      <c r="E252" s="12"/>
    </row>
    <row r="253" spans="1:5" ht="12.75">
      <c r="A253" s="44"/>
      <c r="B253" s="44"/>
      <c r="E253" s="12"/>
    </row>
    <row r="254" spans="1:5" ht="12.75">
      <c r="A254" s="44"/>
      <c r="B254" s="44"/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  <row r="987" ht="12.75">
      <c r="E987" s="12"/>
    </row>
    <row r="988" ht="12.75">
      <c r="E988" s="12"/>
    </row>
    <row r="989" ht="12.75">
      <c r="E989" s="12"/>
    </row>
    <row r="990" ht="12.75">
      <c r="E990" s="12"/>
    </row>
    <row r="991" ht="12.75">
      <c r="E991" s="12"/>
    </row>
    <row r="992" ht="12.75">
      <c r="E992" s="12"/>
    </row>
    <row r="993" ht="12.75">
      <c r="E993" s="12"/>
    </row>
    <row r="994" ht="12.75">
      <c r="E994" s="12"/>
    </row>
    <row r="995" ht="12.75">
      <c r="E995" s="12"/>
    </row>
    <row r="996" ht="12.75">
      <c r="E996" s="12"/>
    </row>
    <row r="997" ht="12.75">
      <c r="E997" s="12"/>
    </row>
    <row r="998" ht="12.75">
      <c r="E998" s="12"/>
    </row>
    <row r="999" ht="12.75">
      <c r="E999" s="12"/>
    </row>
    <row r="1000" ht="12.75">
      <c r="E1000" s="12"/>
    </row>
    <row r="1001" ht="12.75">
      <c r="E1001" s="12"/>
    </row>
    <row r="1002" ht="12.75">
      <c r="E1002" s="12"/>
    </row>
    <row r="1003" ht="12.75">
      <c r="E1003" s="12"/>
    </row>
    <row r="1004" ht="12.75">
      <c r="E1004" s="12"/>
    </row>
    <row r="1005" ht="12.75">
      <c r="E1005" s="12"/>
    </row>
    <row r="1006" ht="12.75">
      <c r="E1006" s="12"/>
    </row>
    <row r="1007" ht="12.75">
      <c r="E1007" s="12"/>
    </row>
    <row r="1008" ht="12.75">
      <c r="E1008" s="12"/>
    </row>
    <row r="1009" ht="12.75">
      <c r="E1009" s="12"/>
    </row>
    <row r="1010" ht="12.75">
      <c r="E1010" s="12"/>
    </row>
    <row r="1011" ht="12.75">
      <c r="E1011" s="12"/>
    </row>
    <row r="1012" ht="12.75">
      <c r="E1012" s="12"/>
    </row>
    <row r="1013" ht="12.75">
      <c r="E1013" s="12"/>
    </row>
    <row r="1014" ht="12.75">
      <c r="E1014" s="12"/>
    </row>
    <row r="1015" ht="12.75">
      <c r="E1015" s="12"/>
    </row>
    <row r="1016" ht="12.75">
      <c r="E1016" s="12"/>
    </row>
    <row r="1017" ht="12.75">
      <c r="E1017" s="12"/>
    </row>
    <row r="1018" ht="12.75">
      <c r="E1018" s="12"/>
    </row>
    <row r="1019" ht="12.75">
      <c r="E1019" s="12"/>
    </row>
    <row r="1020" ht="12.75">
      <c r="E1020" s="12"/>
    </row>
    <row r="1021" ht="12.75">
      <c r="E1021" s="12"/>
    </row>
    <row r="1022" ht="12.75">
      <c r="E1022" s="12"/>
    </row>
    <row r="1023" ht="12.75">
      <c r="E1023" s="12"/>
    </row>
    <row r="1024" ht="12.75">
      <c r="E1024" s="12"/>
    </row>
  </sheetData>
  <mergeCells count="8">
    <mergeCell ref="F6:G6"/>
    <mergeCell ref="E6:E7"/>
    <mergeCell ref="D6:D7"/>
    <mergeCell ref="A2:D2"/>
    <mergeCell ref="A3:D3"/>
    <mergeCell ref="C6:C7"/>
    <mergeCell ref="A6:A7"/>
    <mergeCell ref="B6:B7"/>
  </mergeCells>
  <printOptions horizontalCentered="1"/>
  <pageMargins left="0.31496062992125984" right="0.2362204724409449" top="0.984251968503937" bottom="0.7874015748031497" header="0.5118110236220472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2006-09-14T09:17:46Z</cp:lastPrinted>
  <dcterms:created xsi:type="dcterms:W3CDTF">2003-09-30T09:30:25Z</dcterms:created>
  <dcterms:modified xsi:type="dcterms:W3CDTF">2006-09-14T09:18:40Z</dcterms:modified>
  <cp:category/>
  <cp:version/>
  <cp:contentType/>
  <cp:contentStatus/>
</cp:coreProperties>
</file>