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875" firstSheet="1" activeTab="8"/>
  </bookViews>
  <sheets>
    <sheet name="1" sheetId="1" r:id="rId1"/>
    <sheet name="1a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0a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</sheets>
  <definedNames/>
  <calcPr fullCalcOnLoad="1"/>
</workbook>
</file>

<file path=xl/sharedStrings.xml><?xml version="1.0" encoding="utf-8"?>
<sst xmlns="http://schemas.openxmlformats.org/spreadsheetml/2006/main" count="885" uniqueCount="459">
  <si>
    <t>Wyszczególnienie</t>
  </si>
  <si>
    <t>Przewidywane</t>
  </si>
  <si>
    <t>wykonanie</t>
  </si>
  <si>
    <t>Plan</t>
  </si>
  <si>
    <t>Wsk.</t>
  </si>
  <si>
    <t>%</t>
  </si>
  <si>
    <t>3:2</t>
  </si>
  <si>
    <t>Struktura procentowa</t>
  </si>
  <si>
    <t>p.w.</t>
  </si>
  <si>
    <t>plan</t>
  </si>
  <si>
    <t>4.</t>
  </si>
  <si>
    <t>II. Dochody z majątku gminy</t>
  </si>
  <si>
    <t>1. Ze sprzedaży</t>
  </si>
  <si>
    <t>2. Z dzierżawy</t>
  </si>
  <si>
    <t>III. Wpłaty od jednostek</t>
  </si>
  <si>
    <t>organizacyjnych gminy</t>
  </si>
  <si>
    <t>IV. Pozostałe dochody</t>
  </si>
  <si>
    <t>A. Ogółem dochody własne</t>
  </si>
  <si>
    <t>1. Dotacje celowe na zadania</t>
  </si>
  <si>
    <t>2. Dotacje celowe na zadania</t>
  </si>
  <si>
    <t>4. Inne dotacje</t>
  </si>
  <si>
    <t>B. Ogółem subwencje i dotacje</t>
  </si>
  <si>
    <t>V. Subwencja ogólna</t>
  </si>
  <si>
    <t>(V+VI)</t>
  </si>
  <si>
    <t>Dział</t>
  </si>
  <si>
    <t>Rozdział</t>
  </si>
  <si>
    <t>§</t>
  </si>
  <si>
    <t>Treść</t>
  </si>
  <si>
    <t>DOCHODY OGÓŁEM</t>
  </si>
  <si>
    <t>w tym:</t>
  </si>
  <si>
    <t>własne</t>
  </si>
  <si>
    <t>1. Dotacje celowe</t>
  </si>
  <si>
    <t>- na zadania własne</t>
  </si>
  <si>
    <t>- na zadania zlecone</t>
  </si>
  <si>
    <t>2. Pozostałe dotacje</t>
  </si>
  <si>
    <r>
      <t>*)</t>
    </r>
    <r>
      <rPr>
        <sz val="10"/>
        <rFont val="Arial CE"/>
        <family val="0"/>
      </rPr>
      <t xml:space="preserve"> Kolumny 2, 4, 5, 6 wypełnia się tylko dla projektu</t>
    </r>
  </si>
  <si>
    <t>ogółem</t>
  </si>
  <si>
    <t>zadania</t>
  </si>
  <si>
    <t>Kwota</t>
  </si>
  <si>
    <t>Rodzaj</t>
  </si>
  <si>
    <t>zadłużenia</t>
  </si>
  <si>
    <t>Dochody</t>
  </si>
  <si>
    <t>Wydatki</t>
  </si>
  <si>
    <t>L.p.</t>
  </si>
  <si>
    <t>Stan środków</t>
  </si>
  <si>
    <t>Przychody</t>
  </si>
  <si>
    <t>wpłata do</t>
  </si>
  <si>
    <t>budżetu</t>
  </si>
  <si>
    <t>dotacja</t>
  </si>
  <si>
    <t>z budżetu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</si>
  <si>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</si>
  <si>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</si>
  <si>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</si>
  <si>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</si>
  <si>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</si>
  <si>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</si>
  <si>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</si>
  <si>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</si>
  <si>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OGÓŁEM</t>
  </si>
  <si>
    <t>Nazwa</t>
  </si>
  <si>
    <t>inwestycyjnego</t>
  </si>
  <si>
    <t>Planowane nakłady</t>
  </si>
  <si>
    <t>rok</t>
  </si>
  <si>
    <t>w tym źródła finansowania</t>
  </si>
  <si>
    <t>kredyty</t>
  </si>
  <si>
    <t>i pożyczki</t>
  </si>
  <si>
    <t>środki</t>
  </si>
  <si>
    <t xml:space="preserve">realizująca </t>
  </si>
  <si>
    <t>zadanie</t>
  </si>
  <si>
    <t>Nazwa jednostki</t>
  </si>
  <si>
    <t>otrzymującej dotację</t>
  </si>
  <si>
    <t>Zakres</t>
  </si>
  <si>
    <t>(rodzaj i wielkość</t>
  </si>
  <si>
    <t>stawki jednostkowej)</t>
  </si>
  <si>
    <t>Wyemitowane papiery wartościowe</t>
  </si>
  <si>
    <t>5.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</si>
  <si>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</si>
  <si>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</si>
  <si>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</si>
  <si>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</si>
  <si>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</si>
  <si>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</si>
  <si>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b) orzeczeń sądu,</t>
  </si>
  <si>
    <t>a) ustaw,</t>
  </si>
  <si>
    <t>c) udzielonych poręczeń i gwarancji,</t>
  </si>
  <si>
    <t>6.</t>
  </si>
  <si>
    <t>Uwagi:</t>
  </si>
  <si>
    <t>1)</t>
  </si>
  <si>
    <t>Szczegółowość wydatków bieżących w poszczególnych rozdziałach może być większa niż podano w przykładzie, np. w ramach dotacji można wyodrębnić dotacje przedmiotowe, podmiotowe i celowe.</t>
  </si>
  <si>
    <t>RAZEM WYDATKI:</t>
  </si>
  <si>
    <t>- wynagrodzenia i pochodne od wynagrodzeń,</t>
  </si>
  <si>
    <t>a) wydatki bieżące, w tym:</t>
  </si>
  <si>
    <t>- dotacje,</t>
  </si>
  <si>
    <t>Klasyfikacja</t>
  </si>
  <si>
    <t>RAZEM:</t>
  </si>
  <si>
    <t>*)</t>
  </si>
  <si>
    <t>dotyczy tylko projektu</t>
  </si>
  <si>
    <t>Planowane dochody</t>
  </si>
  <si>
    <t>Planowane wydatki</t>
  </si>
  <si>
    <t>Nadwyżka budżetu z lat ubiegłych</t>
  </si>
  <si>
    <t>Wykup papierów wartościowych</t>
  </si>
  <si>
    <t>Przewidywany stan na koniec roku</t>
  </si>
  <si>
    <t>na koniec</t>
  </si>
  <si>
    <t>7.</t>
  </si>
  <si>
    <t>WYDATKI OGÓŁEM, Z TEGO:</t>
  </si>
  <si>
    <t xml:space="preserve"> </t>
  </si>
  <si>
    <t>- na obsługę długu j.s.t.,</t>
  </si>
  <si>
    <t>- z tytułu poręczeń i gwarancji udzielonych przez j.s.t.,</t>
  </si>
  <si>
    <t>Źródła sfinansowania deficytu lub rozdysponowanie nadwyżki budżetowej</t>
  </si>
  <si>
    <t>Prognoza kwoty długu gminy</t>
  </si>
  <si>
    <t>Przychody ogółem:</t>
  </si>
  <si>
    <t>§ 952</t>
  </si>
  <si>
    <t>§ 957</t>
  </si>
  <si>
    <t>Spłaty pożyczek udzielonych</t>
  </si>
  <si>
    <t>§ 955</t>
  </si>
  <si>
    <t>Prywatyzacja majątku j.s.t.</t>
  </si>
  <si>
    <t>8.</t>
  </si>
  <si>
    <t>Rozchody ogółem :</t>
  </si>
  <si>
    <t>§ 911</t>
  </si>
  <si>
    <t>§  931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</si>
  <si>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</si>
  <si>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</si>
  <si>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</si>
  <si>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</si>
  <si>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</si>
  <si>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</si>
  <si>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</si>
  <si>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I. Podatki i opłaty</t>
  </si>
  <si>
    <t>Stan funduszy na początek roku, w tym:</t>
  </si>
  <si>
    <t>- środki pieniężne</t>
  </si>
  <si>
    <t>- należności</t>
  </si>
  <si>
    <t>- zobowiązania</t>
  </si>
  <si>
    <t>- materiały</t>
  </si>
  <si>
    <t>Wydatki bieżące</t>
  </si>
  <si>
    <t>IV.</t>
  </si>
  <si>
    <t>Stan funduszy na koniec roku, w tym:</t>
  </si>
  <si>
    <t>Plan przychodów i wydatków Gminnego Funduszu</t>
  </si>
  <si>
    <t>Wydatki majątkowe</t>
  </si>
  <si>
    <t>Dochody do przekazania do budżetu państwa lub budżetu j.s.t</t>
  </si>
  <si>
    <t>- na porozum.z organami adm. rządowej</t>
  </si>
  <si>
    <t>- na porozumienia i umowy z j.s.t.</t>
  </si>
  <si>
    <t>Rozdz.</t>
  </si>
  <si>
    <t xml:space="preserve">OGÓŁEM </t>
  </si>
  <si>
    <t>3. Podatek od środków</t>
  </si>
  <si>
    <t>VI. Ogółem dotacje, z tego:</t>
  </si>
  <si>
    <t>i okres realizacji</t>
  </si>
  <si>
    <t>(w latach)</t>
  </si>
  <si>
    <t>Łączne</t>
  </si>
  <si>
    <t>nakłady</t>
  </si>
  <si>
    <t>finansowe</t>
  </si>
  <si>
    <t>budżetowy</t>
  </si>
  <si>
    <t>pochodzące</t>
  </si>
  <si>
    <t xml:space="preserve"> program</t>
  </si>
  <si>
    <t>Nadwyżka (1-2)</t>
  </si>
  <si>
    <t>Deficyt (1-2)</t>
  </si>
  <si>
    <t>d) innych tytułów,</t>
  </si>
  <si>
    <t>w złotych</t>
  </si>
  <si>
    <t>Ogółem kwota dotacji</t>
  </si>
  <si>
    <t>Nazwa zadania</t>
  </si>
  <si>
    <t>Kwota dotacji</t>
  </si>
  <si>
    <t>Nazwa instytucji</t>
  </si>
  <si>
    <t>OGÓŁEM KWOTA DOTACJI</t>
  </si>
  <si>
    <t>§ 4410 - Podróże służbowe krajowe</t>
  </si>
  <si>
    <t>§ 2960 - Przelewy redystrybucyjne</t>
  </si>
  <si>
    <t>(w złotych)</t>
  </si>
  <si>
    <t>2006 r.</t>
  </si>
  <si>
    <t>z innych źr.</t>
  </si>
  <si>
    <t>lub koordynująca</t>
  </si>
  <si>
    <t>Jednostka org.</t>
  </si>
  <si>
    <t>Ochrony Środowiska i Gospodarki Wodnej</t>
  </si>
  <si>
    <t>1. Od nieruchomości § 0310</t>
  </si>
  <si>
    <t>2.Rolny § 0320</t>
  </si>
  <si>
    <t>transportowych § 0340</t>
  </si>
  <si>
    <t>od osób prawnych § 0020</t>
  </si>
  <si>
    <t>od osób fizycznych § 0010</t>
  </si>
  <si>
    <t>własne gminy § 2030-6330</t>
  </si>
  <si>
    <t>zlecone gminom § 2010-6310</t>
  </si>
  <si>
    <t>3. Dotacje celowe na zadania realizo-</t>
  </si>
  <si>
    <t>wane w drodze umów i porozumień</t>
  </si>
  <si>
    <t>§ 2310-2330 lub 6610-6630</t>
  </si>
  <si>
    <t>Wydatki przeznaczone na realizację zadań z zakresu administracji rządowej</t>
  </si>
  <si>
    <t>Dochody przyznane z tyt. dotacji na realizację zadań z zakresu adm. rządowej</t>
  </si>
  <si>
    <t>1. umów z innymi jednostkami samorządu terytorialnego,</t>
  </si>
  <si>
    <t>2. porozumień z innymi jednostkami samorządu terytorialnego.</t>
  </si>
  <si>
    <t>Wydatki jednostek pomocniczych</t>
  </si>
  <si>
    <t>Nazwa jednostki pomocniczej</t>
  </si>
  <si>
    <t>OGÓŁEM:</t>
  </si>
  <si>
    <t>§ 991</t>
  </si>
  <si>
    <t>na koniec roku</t>
  </si>
  <si>
    <t>obrotowych</t>
  </si>
  <si>
    <t>na początek roku</t>
  </si>
  <si>
    <t>x</t>
  </si>
  <si>
    <t>Dotacje przedmiotowe dla zakładów budżetowych i gospodarstw</t>
  </si>
  <si>
    <t>§ 6110 - Wydatki inwestycyjne funduszy celowych lub § 6120 - wydatki na zakupy inwestycyjne funduszy celowych</t>
  </si>
  <si>
    <t>§  0830 - Wpływy z usług</t>
  </si>
  <si>
    <t>z innych źródeł</t>
  </si>
  <si>
    <t>2007 r.</t>
  </si>
  <si>
    <t>Plan dochodów budżetu gminy na 2006 r.*)</t>
  </si>
  <si>
    <t>na 2006 r.</t>
  </si>
  <si>
    <t>Wydatki budżetu gminy na rok 2006</t>
  </si>
  <si>
    <t>Plan na 2006 r.</t>
  </si>
  <si>
    <t>Dochody i wydatki związane z realizacją zadań z zakresu administracji rządowej zleconych gminie i innych zadań zleconych ustawami w 2006 r.</t>
  </si>
  <si>
    <t>Dochody i wydatki w 2006 r., związane z realizacją zadań wspólnych realizowanych w drodze:</t>
  </si>
  <si>
    <t>na rok budżetowy 2006</t>
  </si>
  <si>
    <t>w 2006 r.</t>
  </si>
  <si>
    <t>pomocniczych, kalkulowane wg. stawek jednostkowych, w 2006 r.</t>
  </si>
  <si>
    <t>Przewidywane wykonanie za 2005 r.</t>
  </si>
  <si>
    <t>31.12.2005</t>
  </si>
  <si>
    <t>2008 r.</t>
  </si>
  <si>
    <t>Dotacje dla samorządowych instytucji kultury w 2006 r.</t>
  </si>
  <si>
    <t>Wykaz zadań własnych gminy zlecanych do realizacji podmiotom nie zaliczanym do sektora finansów publicznych i nie działających w celu osiągnięcia zysku w 2006 r.</t>
  </si>
  <si>
    <t>Dotacje dla niepublicznych przedszkoli, szkół i placówek oświatowo-wychowawczych w 2006 r.</t>
  </si>
  <si>
    <t>Inne dotacje udzielone w 2006 r.</t>
  </si>
  <si>
    <t>źródeł (bieżące i inwestycyjne)</t>
  </si>
  <si>
    <t>6:5</t>
  </si>
  <si>
    <t>3. Środki pozyskane</t>
  </si>
  <si>
    <t>*) Kolumny 5, 7, 8, 9 wypelnia się tylko dla projektu</t>
  </si>
  <si>
    <t>Dochody i wydatki w 2006 r., związane z realizacją zadań wspólnych realizowanych w drodze porozumień z organami administracji rządowej</t>
  </si>
  <si>
    <t>środki wymienione</t>
  </si>
  <si>
    <t>Rach. doch. własnych</t>
  </si>
  <si>
    <t>§ 6260 - Dotacje z funduszy celowych na real. inwestycji j.s.f.p.</t>
  </si>
  <si>
    <t xml:space="preserve"> -  pozostale wydatki majątkowe</t>
  </si>
  <si>
    <t>b) wydatki majątkowe, w tym:</t>
  </si>
  <si>
    <t>- wydatki inwestycyjne</t>
  </si>
  <si>
    <t>(6+7+8+9)</t>
  </si>
  <si>
    <t>§ 6260 - Dotacje z funduszy celowych na finansowanie lub dofinansowanie kosztów realizacji inwestycji i zakupów inwestycyjnych j.s.f.p.</t>
  </si>
  <si>
    <t xml:space="preserve">C. Środki pozyskane z innych </t>
  </si>
  <si>
    <t>DOCHODY OGÓŁEM (A+B+C)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</si>
  <si>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</si>
  <si>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</si>
  <si>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</si>
  <si>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</si>
  <si>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Środki z budżetu krajowego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</si>
  <si>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</si>
  <si>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</si>
  <si>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</si>
  <si>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</si>
  <si>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</si>
  <si>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</si>
  <si>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</si>
  <si>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</si>
  <si>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</si>
  <si>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</si>
  <si>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</si>
  <si>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</si>
  <si>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</si>
  <si>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</si>
  <si>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</si>
  <si>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Działanie:</t>
  </si>
  <si>
    <t>Nazwa projektu:</t>
  </si>
  <si>
    <t>Razem wydatki:</t>
  </si>
  <si>
    <t>z tego: 2005r.</t>
  </si>
  <si>
    <t>1.2</t>
  </si>
  <si>
    <t>1.3</t>
  </si>
  <si>
    <t>Pozostałe wydatki majątkowe na 2006 r.</t>
  </si>
  <si>
    <t>Przewidywane wykonanie w 2005 r.</t>
  </si>
  <si>
    <t>Lata spłaty kredytu/pożyczki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</si>
  <si>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</si>
  <si>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</si>
  <si>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</si>
  <si>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</si>
  <si>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</si>
  <si>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</si>
  <si>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</si>
  <si>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</si>
  <si>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</si>
  <si>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D.</t>
  </si>
  <si>
    <t>V.</t>
  </si>
  <si>
    <t>VI.1.</t>
  </si>
  <si>
    <t>VI.2.</t>
  </si>
  <si>
    <t>VII.1.</t>
  </si>
  <si>
    <t>VII.2.</t>
  </si>
  <si>
    <t>Wydatki ogółem</t>
  </si>
  <si>
    <t>Spłata zaciągniętych pożyczek, kredytów, w tym:</t>
  </si>
  <si>
    <t>odsetki</t>
  </si>
  <si>
    <t>Spłata przewidywanych pożyczek, kredytów, w tym:</t>
  </si>
  <si>
    <t>Wartość udzielonych poręczeń</t>
  </si>
  <si>
    <t>Wynik (I - II)</t>
  </si>
  <si>
    <t>Planowana łączna kwota długu, w tym:</t>
  </si>
  <si>
    <t>Dług zaciągniętej w związku ze środkami określonymi w umowie zawartej z podmiotem dysponującym funduszami strukturalnymi lub F.S.U.E.</t>
  </si>
  <si>
    <t>9.</t>
  </si>
  <si>
    <t>Inne źródła (wolne środki)</t>
  </si>
  <si>
    <t>Inne papiery wartościowe</t>
  </si>
  <si>
    <t>Obligacje skarbowe</t>
  </si>
  <si>
    <t>Pożyczki na finansowanie zadań realizowanych z udziałem środków pochodzących z budżetu UE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</si>
  <si>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</si>
  <si>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</si>
  <si>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</si>
  <si>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</si>
  <si>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</si>
  <si>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</si>
  <si>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</si>
  <si>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</si>
  <si>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</si>
  <si>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wykonanie 2005*</t>
  </si>
  <si>
    <t>(I+II+III+IV)</t>
  </si>
  <si>
    <t>4. Wpływy z opłaty skarbowej § 0410</t>
  </si>
  <si>
    <t>5. Wpł.z karty podatk.§  0350</t>
  </si>
  <si>
    <t>§ 0690 - Wpływy z różnych opłat</t>
  </si>
  <si>
    <t>§ 4210 - Zakup materiałów i wyposażenia</t>
  </si>
  <si>
    <t>§ 4270 - Zakup usług remontowych</t>
  </si>
  <si>
    <t>§ 4300 - Zakup usług pozostałych</t>
  </si>
  <si>
    <t>Plan na 2006 r. ogółem</t>
  </si>
  <si>
    <t>w tym: zobowiązania wymagalne</t>
  </si>
  <si>
    <t xml:space="preserve">Wydatki inwestycyjne gminy w roku budżetowym 2006 oraz wydatki na wieloletnie programy inwestycyjne </t>
  </si>
  <si>
    <t>w latach 2006 - 2008</t>
  </si>
  <si>
    <t>Ujmuje się pozostałe wydatki majątkowe (poza wydatkami inwestycyjnymi) zgodnie z art. 69 ust. 6 ustawy o finansach publicznych</t>
  </si>
  <si>
    <t>*) kolumna 5 dotyczy projektu</t>
  </si>
  <si>
    <t>Przewidywane wykonanie w 2005 r.*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</si>
  <si>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</si>
  <si>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</si>
  <si>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Dochody ogółem:(A+B+C)</t>
  </si>
  <si>
    <t>Priorytet:</t>
  </si>
  <si>
    <t>w art.. 3 ust. 1 pkt 2</t>
  </si>
  <si>
    <t>i 2a u.f.p.</t>
  </si>
  <si>
    <t>2005 r.</t>
  </si>
  <si>
    <t>za 2005 r.</t>
  </si>
  <si>
    <t>w tym wydatki na wieloletnie programy inwestycyjne</t>
  </si>
  <si>
    <t>X</t>
  </si>
  <si>
    <t>Dochody ogółem</t>
  </si>
  <si>
    <t>Łączna kwota długu na koniec roku budżetowego</t>
  </si>
  <si>
    <t>Procentowy udział długu w dochodach</t>
  </si>
  <si>
    <t>Prognozowana sytuacja finansowa gminy w latach spłaty długu</t>
  </si>
  <si>
    <t>Spłata zobowiązań (A+B+C+D)</t>
  </si>
  <si>
    <r>
      <t xml:space="preserve">Dług/dochody (%) (art. 114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</si>
  <si>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113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</si>
  <si>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(%) (art. 114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</si>
  <si>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113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</si>
  <si>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Finansowanie (Przychody - Rozchody)</t>
  </si>
  <si>
    <r>
      <t>Przychody*</t>
    </r>
    <r>
      <rPr>
        <b/>
        <vertAlign val="superscript"/>
        <sz val="10"/>
        <rFont val="Arial CE"/>
        <family val="0"/>
      </rPr>
      <t>)</t>
    </r>
  </si>
  <si>
    <r>
      <t>*</t>
    </r>
    <r>
      <rPr>
        <vertAlign val="superscript"/>
        <sz val="10"/>
        <rFont val="Arial CE"/>
        <family val="0"/>
      </rPr>
      <t>)</t>
    </r>
  </si>
  <si>
    <t>w rachunku dochodów własnych - Dochody</t>
  </si>
  <si>
    <t>Plany przychodów i wydatków zakładów budżetowych, gospodarstw pomocniczych</t>
  </si>
  <si>
    <t xml:space="preserve"> oraz plany dochodów i wydatków rachunku dochodów własnych na rok 2006</t>
  </si>
  <si>
    <t>Zadania z zakresu kultury fizycznej</t>
  </si>
  <si>
    <t>Gminny Ośrodek Kultury</t>
  </si>
  <si>
    <t>Biblioteka</t>
  </si>
  <si>
    <t>ZGK i M</t>
  </si>
  <si>
    <t xml:space="preserve">Administracja publiczna </t>
  </si>
  <si>
    <t>Urzędy wojewódzkie</t>
  </si>
  <si>
    <t>dotacje celowe otrzymane z budżetu państwa na realizacje zadań bieżących z zakresu administracji rządowej oraz innych zadań zleconych gminie ustawami</t>
  </si>
  <si>
    <t>dochody budżetu państwa związane z realizacją zadań zleconych jednostkom samorządu terytorialnego</t>
  </si>
  <si>
    <t xml:space="preserve">wynagrodzenia osobowe pracowników </t>
  </si>
  <si>
    <t>składki na Fundusz Pracy</t>
  </si>
  <si>
    <t>Bezpieczeństwo publiczne i ochrona przeciwpożarowa</t>
  </si>
  <si>
    <t>Obrona cywilna</t>
  </si>
  <si>
    <t xml:space="preserve">zakup materiałów i wyposażenia </t>
  </si>
  <si>
    <t>Pomoc społeczna</t>
  </si>
  <si>
    <t>Świadczenia rodzinne oraz składki na ubezpieczenia emerytalne i rentowe z ubezpieczenia społecznego</t>
  </si>
  <si>
    <t>świadczenia społeczne</t>
  </si>
  <si>
    <t>zakup usług pozostałych</t>
  </si>
  <si>
    <t>zakup świadczeń zdrowotnych dla osób nie objętych obowiązkiem ubezpieczenia zdrowotnego</t>
  </si>
  <si>
    <t>dotacje celowe otrzymane z budżetu państwa na realizację zadań bieżących z zakresu administracji rządowej oraz innych zadań zleconych gminie ustawami</t>
  </si>
  <si>
    <t xml:space="preserve">składki na ubezpieczenia społeczne </t>
  </si>
  <si>
    <t>Zasiłki i pomoc w naturze oraz składki na ubezpieczenia emerytalne i rentowe</t>
  </si>
  <si>
    <t>składki na ubezpieczenie zdrowotne opłacane za osoby pobierające niektóre świadczenia z pomocy społecznej oraz  niektóre świadczenia rodzinne</t>
  </si>
  <si>
    <t>Urzędy naczelnych organów władzy państwowej ,kontroli i ochrony prawa oraz sądownictwa</t>
  </si>
  <si>
    <t>Urzędy naczelnych organów władzy państwowej,kontroli i ochrony prawa</t>
  </si>
  <si>
    <t>6.Podatek leśny § 0330</t>
  </si>
  <si>
    <t>7.Podatek od spadków i darowizn § 036</t>
  </si>
  <si>
    <t>8.Opłata targowa § 0430</t>
  </si>
  <si>
    <t>9.Opłata administracyjna  § 0450</t>
  </si>
  <si>
    <t>10.Opłata eksploatacyjna  § 0460</t>
  </si>
  <si>
    <t>12.Inne opłaty lokalne § 0490</t>
  </si>
  <si>
    <t>11.Opłata za zezwolenia na sprzedaż   alkoholu  § 0480</t>
  </si>
  <si>
    <t>13.Podatek od czynności cywilnoprawnych § 0500</t>
  </si>
  <si>
    <t>II.Dochody z tytułu udziału w podatkach od osób fizycznych i osób prawnych</t>
  </si>
  <si>
    <t>1. Podatek dochododowy</t>
  </si>
  <si>
    <t>2. Podatek dochodowy</t>
  </si>
  <si>
    <t>010</t>
  </si>
  <si>
    <t>01010</t>
  </si>
  <si>
    <t>Budowa sieci kanalizacji sanitarnej w m.Łąkorz II,Gaj,Łąkorek (2006)</t>
  </si>
  <si>
    <t>Rozbudowa ujęcia wodociągowego w miejscowości Biskupiec (2006)</t>
  </si>
  <si>
    <t>Modernizacja oczyszczalni ścieków w Biskupcu (2006)</t>
  </si>
  <si>
    <t>Urząd Gminy Biskupiec  , poz.9 dot. ZPORR</t>
  </si>
  <si>
    <t xml:space="preserve">Urząd Gminy Biskupiec  </t>
  </si>
  <si>
    <t>Budowa sieci wodociągowej Łąkorek (2006)</t>
  </si>
  <si>
    <t>600</t>
  </si>
  <si>
    <t>60016</t>
  </si>
  <si>
    <t>Budowa drogi gminnej Szwarcenowo-Wielka Wólka (2006)</t>
  </si>
  <si>
    <t>Przebudowa drogi gminnej Szwarcenowo-Wonna (2006)</t>
  </si>
  <si>
    <t>Przebudowa drogi gminnej Biskupiec - Lipinki (2006)</t>
  </si>
  <si>
    <t>Urząd Gminy Biskupiec</t>
  </si>
  <si>
    <t>Przebudowa ulic i chodników w miejscowości Biskupiec (2006-2007)</t>
  </si>
  <si>
    <t>Przebudowa drogi gminnej Ostrowite-kamienny Most (2006-2007)</t>
  </si>
  <si>
    <t>Przebudowa drogi gminnej Lipinki-Bielice (2006-2007)</t>
  </si>
  <si>
    <t>Budowa chodnika w miejscowości Lipinki (2006)</t>
  </si>
  <si>
    <t>Urząd Gminy Biskupiec  , poz.9 dot. SPO "Odnowa Wsi"</t>
  </si>
  <si>
    <t>Budowa chodnika w miejscowości Krotoszyny (2006)</t>
  </si>
  <si>
    <t>Budowa chodnika w miejscowości Łąkorz (2006)</t>
  </si>
  <si>
    <t>Budowa chodnika w miejscowości Szwarcenowo (2006)</t>
  </si>
  <si>
    <t>Budowa chodnika  w miejscowości Biskupiec ul. Sztynwałdzka i Kościuszki (2006)</t>
  </si>
  <si>
    <t>700</t>
  </si>
  <si>
    <t>70005</t>
  </si>
  <si>
    <t>Zakupy inwestycyjne (2006)</t>
  </si>
  <si>
    <t>750</t>
  </si>
  <si>
    <t>75023</t>
  </si>
  <si>
    <t>851</t>
  </si>
  <si>
    <t>85121</t>
  </si>
  <si>
    <t>Doposażenie Samodzielnego Publicznego Zakładu Opieki Zdrowotnej w Biskupcu w niezbędną aparaturę medyczną (2006)</t>
  </si>
  <si>
    <t>921</t>
  </si>
  <si>
    <t>92109</t>
  </si>
  <si>
    <t>remont kapitalny Gminnego Ośrodka Kultury i amfiteatru (2006)</t>
  </si>
  <si>
    <t>Budowa chodnika w miejscowości Bielice</t>
  </si>
  <si>
    <t>Środki pozoskane z innych źródeł</t>
  </si>
  <si>
    <t>Spłata kredytu na środki z SAPARD</t>
  </si>
  <si>
    <t>§992</t>
  </si>
  <si>
    <t>"Wrota  Warmii i Mazur " elektroniczna platforma funkcjonowania administracji  publicznej oraz iadczenia  usług publicznych</t>
  </si>
  <si>
    <t>Zintegrowany Program Operacyjny Rozwoju Regionalnego</t>
  </si>
  <si>
    <t>Rozwój lokalny</t>
  </si>
  <si>
    <t>3.1 Obszary wiejskie</t>
  </si>
  <si>
    <t>Budowa sieci kanalizacji sanitarnej w miejscowościach Łąkorz - II etap, Gaj, Łąkorek</t>
  </si>
  <si>
    <t>3.2 Obszary podlegające restrukturyzacji</t>
  </si>
  <si>
    <t>Modernizacja i oczyszczalnia ścieków w Biskupcu</t>
  </si>
  <si>
    <t>Remont kapitalny Gminnego Ośrodka Kultury i amfiteatru w Biskupcu</t>
  </si>
  <si>
    <t>1.4</t>
  </si>
  <si>
    <t>SPO "Restrukturyzacja i modernizacja sektora żywnościowego oraz rozwój obszarów wiejskich 2004-2006"</t>
  </si>
  <si>
    <t>Zintegrowany rozwój obszarów wiejskich</t>
  </si>
  <si>
    <t>2.3 Odnowa wsi oraz zachowanie i ochrona dziedzictwa kulturowego</t>
  </si>
  <si>
    <t>Kształtowanie centrum wsi poprzez budowę chodnika w miejscowości Krotoszyny</t>
  </si>
  <si>
    <t>1306</t>
  </si>
  <si>
    <t>1.5</t>
  </si>
  <si>
    <t>Kształtowanie centrum wsi poprzez budowę chodnika w miejscowości Lipinki</t>
  </si>
  <si>
    <t>1.6</t>
  </si>
  <si>
    <t>Kształtowanie centrum wsi poprzez budowę chodnika w miejscowości Łąkorz</t>
  </si>
  <si>
    <t>1.7</t>
  </si>
  <si>
    <t>Kształtowanie centrum wsi poprzez budowę chodnika w miejscowości Bielice</t>
  </si>
  <si>
    <t>1.8</t>
  </si>
  <si>
    <t>Kształtowanie centrum wsi poprzez budowę chodnika w miejscowości Szwarcenowo</t>
  </si>
  <si>
    <t>1.9</t>
  </si>
  <si>
    <t>Kształtowanie centrum wsi poprzez budowę chodnika w miejscowości Biskupiec ul. Sztynwałdzka i ul. Kościuszki</t>
  </si>
  <si>
    <t>Wydatki* na programy i projekty ze środków funduszy strukturalnych i Funduszu Spójności (art. 124 ust. 1 pkt 4a ustawy o finansach publicznych)</t>
  </si>
  <si>
    <t>1.10</t>
  </si>
  <si>
    <t>Rozbudowa ujęcia wodociągowego w miejscowości Biskupiec</t>
  </si>
  <si>
    <t>344</t>
  </si>
  <si>
    <t>1.11</t>
  </si>
  <si>
    <t>Przebudowa drogi gminnej Szwarcenowo-Wonna</t>
  </si>
  <si>
    <t>312</t>
  </si>
  <si>
    <t>1.12</t>
  </si>
  <si>
    <t>Budowa drogi gminnej Szwarcenowo-Wielka Wólka</t>
  </si>
  <si>
    <t>1.13</t>
  </si>
  <si>
    <t>Przebudowa drogi gminnej Ostrowite - Kamienny Most</t>
  </si>
  <si>
    <t>1.14</t>
  </si>
  <si>
    <t>Przebudowa drogi gminnej Lipinki-Bielice</t>
  </si>
  <si>
    <t>Przebudowa ulic i chodników w miejscowości Biskupiec</t>
  </si>
  <si>
    <t>Wydatki bieżące razem:</t>
  </si>
  <si>
    <t>2.1</t>
  </si>
  <si>
    <t>Sektorowy Program Operacyjny "Restrukturyzacja i modernizacja sektora żywnościowego oraz rozwój obszarów wiejskich 2004-2006"</t>
  </si>
  <si>
    <t>Zrównoważony rozwój obszarów wiejskich</t>
  </si>
  <si>
    <t>Pilotarzowy Program Leader + - Schemat I</t>
  </si>
  <si>
    <t>01036</t>
  </si>
  <si>
    <t>Sektorowy Program Operacyjny Rozwój Zasobów Ludzkich 2004-2006</t>
  </si>
  <si>
    <t>2.1 Zwiekszenie dostępu do edukacji - promocja kształcenia przez całe życia, schemat a) zmniejszenie dysproporcji edukacyjnych pomiędzy wsią a miastem</t>
  </si>
  <si>
    <t>"Szkoła marzeń"</t>
  </si>
  <si>
    <t>80110</t>
  </si>
  <si>
    <t>2.3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</si>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</sst>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1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6"/>
      <name val="Arial CE"/>
      <family val="2"/>
    </font>
    <font>
      <b/>
      <sz val="14"/>
      <name val="Arial CE"/>
      <family val="2"/>
    </font>
    <font>
      <vertAlign val="superscript"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i/>
      <sz val="10"/>
      <name val="Arial CE"/>
      <family val="2"/>
    </font>
    <font>
      <sz val="12"/>
      <name val="Times New Roman"/>
      <family val="1"/>
    </font>
    <font>
      <b/>
      <i/>
      <u val="single"/>
      <sz val="10"/>
      <name val="Arial CE"/>
      <family val="0"/>
    </font>
    <font>
      <b/>
      <sz val="13"/>
      <name val="Arial CE"/>
      <family val="2"/>
    </font>
    <font>
      <b/>
      <vertAlign val="superscript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2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horizontal="left" vertical="center" inden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left" vertical="center" indent="2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2" borderId="1" xfId="0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0" fillId="0" borderId="6" xfId="0" applyBorder="1" applyAlignment="1">
      <alignment horizontal="left" vertical="center" indent="2"/>
    </xf>
    <xf numFmtId="0" fontId="0" fillId="0" borderId="1" xfId="0" applyBorder="1" applyAlignment="1">
      <alignment horizontal="left" vertical="center" indent="1"/>
    </xf>
    <xf numFmtId="0" fontId="0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 quotePrefix="1">
      <alignment horizontal="left" vertical="center" indent="1"/>
    </xf>
    <xf numFmtId="0" fontId="11" fillId="0" borderId="2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 quotePrefix="1">
      <alignment horizontal="left" vertical="center" indent="1"/>
    </xf>
    <xf numFmtId="0" fontId="7" fillId="2" borderId="3" xfId="0" applyFont="1" applyFill="1" applyBorder="1" applyAlignment="1">
      <alignment horizontal="center" vertical="center"/>
    </xf>
    <xf numFmtId="49" fontId="0" fillId="0" borderId="7" xfId="0" applyNumberForma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0" fillId="0" borderId="7" xfId="0" applyNumberFormat="1" applyBorder="1" applyAlignment="1">
      <alignment horizontal="left" vertical="center" indent="1"/>
    </xf>
    <xf numFmtId="49" fontId="0" fillId="0" borderId="2" xfId="0" applyNumberFormat="1" applyBorder="1" applyAlignment="1">
      <alignment horizontal="left" vertical="center" indent="1"/>
    </xf>
    <xf numFmtId="49" fontId="0" fillId="0" borderId="6" xfId="0" applyNumberFormat="1" applyBorder="1" applyAlignment="1">
      <alignment horizontal="left" vertical="center" indent="1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 quotePrefix="1">
      <alignment horizontal="left" vertical="center" indent="1"/>
    </xf>
    <xf numFmtId="0" fontId="12" fillId="0" borderId="0" xfId="0" applyFont="1" applyAlignment="1">
      <alignment horizontal="right" vertical="top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0" fontId="7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7" xfId="0" applyBorder="1" applyAlignment="1">
      <alignment horizontal="left" vertical="center" wrapText="1" indent="1"/>
    </xf>
    <xf numFmtId="0" fontId="0" fillId="0" borderId="2" xfId="0" applyBorder="1" applyAlignment="1" quotePrefix="1">
      <alignment horizontal="left" vertical="center" wrapText="1" indent="1"/>
    </xf>
    <xf numFmtId="0" fontId="11" fillId="0" borderId="4" xfId="0" applyFont="1" applyBorder="1" applyAlignment="1">
      <alignment horizontal="center" vertical="center"/>
    </xf>
    <xf numFmtId="0" fontId="15" fillId="0" borderId="0" xfId="17" applyFont="1">
      <alignment/>
      <protection/>
    </xf>
    <xf numFmtId="0" fontId="15" fillId="0" borderId="16" xfId="17" applyFont="1" applyBorder="1">
      <alignment/>
      <protection/>
    </xf>
    <xf numFmtId="0" fontId="15" fillId="0" borderId="16" xfId="17" applyFont="1" applyBorder="1" applyAlignment="1">
      <alignment horizontal="center"/>
      <protection/>
    </xf>
    <xf numFmtId="0" fontId="3" fillId="2" borderId="1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>
      <alignment vertical="center" wrapText="1"/>
    </xf>
    <xf numFmtId="0" fontId="7" fillId="0" borderId="2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17" fillId="0" borderId="0" xfId="0" applyFont="1" applyAlignment="1">
      <alignment horizontal="justify"/>
    </xf>
    <xf numFmtId="0" fontId="0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0" fillId="0" borderId="2" xfId="0" applyNumberFormat="1" applyBorder="1" applyAlignment="1">
      <alignment/>
    </xf>
    <xf numFmtId="4" fontId="0" fillId="0" borderId="2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2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7" fillId="0" borderId="18" xfId="0" applyNumberFormat="1" applyFont="1" applyBorder="1" applyAlignment="1">
      <alignment vertical="center" wrapText="1"/>
    </xf>
    <xf numFmtId="0" fontId="7" fillId="0" borderId="19" xfId="0" applyNumberFormat="1" applyFont="1" applyBorder="1" applyAlignment="1">
      <alignment vertical="center" wrapText="1"/>
    </xf>
    <xf numFmtId="0" fontId="0" fillId="0" borderId="19" xfId="0" applyNumberFormat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" fontId="7" fillId="0" borderId="8" xfId="0" applyNumberFormat="1" applyFon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6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49" fontId="0" fillId="0" borderId="6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4" fontId="0" fillId="0" borderId="21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6" xfId="0" applyNumberForma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0" fillId="0" borderId="8" xfId="0" applyNumberFormat="1" applyFont="1" applyBorder="1" applyAlignment="1">
      <alignment vertical="center" wrapText="1"/>
    </xf>
    <xf numFmtId="4" fontId="7" fillId="0" borderId="7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6" fillId="0" borderId="20" xfId="0" applyFont="1" applyBorder="1" applyAlignment="1">
      <alignment vertical="center"/>
    </xf>
    <xf numFmtId="0" fontId="0" fillId="0" borderId="20" xfId="0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top"/>
    </xf>
    <xf numFmtId="4" fontId="1" fillId="0" borderId="2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3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vertical="center"/>
    </xf>
    <xf numFmtId="4" fontId="0" fillId="0" borderId="27" xfId="0" applyNumberFormat="1" applyBorder="1" applyAlignment="1">
      <alignment vertical="center"/>
    </xf>
    <xf numFmtId="4" fontId="0" fillId="0" borderId="28" xfId="0" applyNumberFormat="1" applyBorder="1" applyAlignment="1">
      <alignment vertical="center"/>
    </xf>
    <xf numFmtId="4" fontId="0" fillId="0" borderId="29" xfId="0" applyNumberFormat="1" applyBorder="1" applyAlignment="1">
      <alignment vertical="center"/>
    </xf>
    <xf numFmtId="4" fontId="0" fillId="0" borderId="30" xfId="0" applyNumberFormat="1" applyBorder="1" applyAlignment="1">
      <alignment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5" fillId="0" borderId="16" xfId="17" applyFont="1" applyBorder="1" applyAlignment="1">
      <alignment horizontal="center" vertical="center"/>
      <protection/>
    </xf>
    <xf numFmtId="0" fontId="7" fillId="2" borderId="1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3" fontId="15" fillId="0" borderId="16" xfId="17" applyNumberFormat="1" applyFont="1" applyBorder="1" applyAlignment="1">
      <alignment horizontal="center" vertical="center" wrapText="1"/>
      <protection/>
    </xf>
    <xf numFmtId="3" fontId="15" fillId="0" borderId="16" xfId="17" applyNumberFormat="1" applyFont="1" applyBorder="1" applyAlignment="1">
      <alignment horizontal="center" vertical="center"/>
      <protection/>
    </xf>
    <xf numFmtId="49" fontId="15" fillId="0" borderId="16" xfId="17" applyNumberFormat="1" applyFont="1" applyBorder="1" applyAlignment="1">
      <alignment horizontal="center" vertical="center"/>
      <protection/>
    </xf>
    <xf numFmtId="0" fontId="14" fillId="0" borderId="16" xfId="17" applyFont="1" applyBorder="1" applyAlignment="1">
      <alignment horizontal="center" vertical="center" wrapText="1"/>
      <protection/>
    </xf>
    <xf numFmtId="0" fontId="14" fillId="0" borderId="16" xfId="17" applyFont="1" applyBorder="1" applyAlignment="1">
      <alignment vertical="center" wrapText="1"/>
      <protection/>
    </xf>
    <xf numFmtId="3" fontId="14" fillId="0" borderId="16" xfId="17" applyNumberFormat="1" applyFont="1" applyBorder="1" applyAlignment="1">
      <alignment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3" fontId="15" fillId="0" borderId="16" xfId="17" applyNumberFormat="1" applyFont="1" applyBorder="1">
      <alignment/>
      <protection/>
    </xf>
    <xf numFmtId="49" fontId="15" fillId="0" borderId="33" xfId="17" applyNumberFormat="1" applyFont="1" applyBorder="1" applyAlignment="1">
      <alignment horizontal="center" vertical="center"/>
      <protection/>
    </xf>
    <xf numFmtId="3" fontId="15" fillId="0" borderId="33" xfId="17" applyNumberFormat="1" applyFont="1" applyBorder="1" applyAlignment="1">
      <alignment horizontal="center"/>
      <protection/>
    </xf>
    <xf numFmtId="49" fontId="15" fillId="0" borderId="25" xfId="17" applyNumberFormat="1" applyFont="1" applyBorder="1" applyAlignment="1">
      <alignment horizontal="center" vertical="center"/>
      <protection/>
    </xf>
    <xf numFmtId="3" fontId="15" fillId="0" borderId="25" xfId="17" applyNumberFormat="1" applyFont="1" applyBorder="1" applyAlignment="1">
      <alignment horizontal="center"/>
      <protection/>
    </xf>
    <xf numFmtId="49" fontId="15" fillId="0" borderId="17" xfId="17" applyNumberFormat="1" applyFont="1" applyBorder="1" applyAlignment="1">
      <alignment horizontal="center" vertical="center"/>
      <protection/>
    </xf>
    <xf numFmtId="3" fontId="15" fillId="0" borderId="17" xfId="17" applyNumberFormat="1" applyFont="1" applyBorder="1" applyAlignment="1">
      <alignment horizontal="center"/>
      <protection/>
    </xf>
    <xf numFmtId="0" fontId="15" fillId="0" borderId="18" xfId="17" applyFont="1" applyBorder="1" applyAlignment="1">
      <alignment horizontal="left"/>
      <protection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3" fontId="15" fillId="0" borderId="16" xfId="17" applyNumberFormat="1" applyFont="1" applyBorder="1" applyAlignment="1">
      <alignment horizontal="center"/>
      <protection/>
    </xf>
    <xf numFmtId="0" fontId="15" fillId="0" borderId="33" xfId="17" applyFont="1" applyBorder="1">
      <alignment/>
      <protection/>
    </xf>
    <xf numFmtId="3" fontId="15" fillId="0" borderId="33" xfId="17" applyNumberFormat="1" applyFont="1" applyBorder="1">
      <alignment/>
      <protection/>
    </xf>
    <xf numFmtId="49" fontId="6" fillId="0" borderId="0" xfId="0" applyNumberFormat="1" applyFont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5" fillId="0" borderId="16" xfId="17" applyFont="1" applyBorder="1" applyAlignment="1">
      <alignment horizontal="center" vertical="center"/>
      <protection/>
    </xf>
    <xf numFmtId="0" fontId="15" fillId="0" borderId="42" xfId="17" applyFont="1" applyBorder="1" applyAlignment="1">
      <alignment horizontal="left" vertical="center"/>
      <protection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15" fillId="0" borderId="45" xfId="17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15" fillId="0" borderId="18" xfId="17" applyFont="1" applyBorder="1" applyAlignment="1">
      <alignment horizontal="left" vertical="center"/>
      <protection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49" fontId="15" fillId="0" borderId="33" xfId="17" applyNumberFormat="1" applyFont="1" applyBorder="1" applyAlignment="1">
      <alignment horizontal="center" vertical="center"/>
      <protection/>
    </xf>
    <xf numFmtId="49" fontId="15" fillId="0" borderId="25" xfId="17" applyNumberFormat="1" applyFont="1" applyBorder="1" applyAlignment="1">
      <alignment horizontal="center" vertical="center"/>
      <protection/>
    </xf>
    <xf numFmtId="49" fontId="15" fillId="0" borderId="17" xfId="17" applyNumberFormat="1" applyFont="1" applyBorder="1" applyAlignment="1">
      <alignment horizontal="center" vertical="center"/>
      <protection/>
    </xf>
    <xf numFmtId="3" fontId="15" fillId="0" borderId="33" xfId="17" applyNumberFormat="1" applyFont="1" applyBorder="1" applyAlignment="1">
      <alignment horizontal="center"/>
      <protection/>
    </xf>
    <xf numFmtId="3" fontId="15" fillId="0" borderId="25" xfId="17" applyNumberFormat="1" applyFont="1" applyBorder="1" applyAlignment="1">
      <alignment horizontal="center"/>
      <protection/>
    </xf>
    <xf numFmtId="3" fontId="15" fillId="0" borderId="17" xfId="17" applyNumberFormat="1" applyFont="1" applyBorder="1" applyAlignment="1">
      <alignment horizontal="center"/>
      <protection/>
    </xf>
    <xf numFmtId="0" fontId="15" fillId="0" borderId="18" xfId="17" applyFont="1" applyBorder="1" applyAlignment="1">
      <alignment horizontal="left"/>
      <protection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3" fontId="15" fillId="0" borderId="16" xfId="17" applyNumberFormat="1" applyFont="1" applyBorder="1" applyAlignment="1">
      <alignment horizontal="center" vertical="center"/>
      <protection/>
    </xf>
    <xf numFmtId="3" fontId="15" fillId="0" borderId="16" xfId="17" applyNumberFormat="1" applyFont="1" applyBorder="1" applyAlignment="1">
      <alignment horizontal="center" vertical="center" wrapText="1"/>
      <protection/>
    </xf>
    <xf numFmtId="49" fontId="15" fillId="0" borderId="16" xfId="17" applyNumberFormat="1" applyFont="1" applyBorder="1" applyAlignment="1">
      <alignment horizontal="center" vertical="center" wrapText="1"/>
      <protection/>
    </xf>
    <xf numFmtId="3" fontId="15" fillId="0" borderId="16" xfId="17" applyNumberFormat="1" applyFont="1" applyBorder="1" applyAlignment="1">
      <alignment horizontal="center"/>
      <protection/>
    </xf>
    <xf numFmtId="49" fontId="14" fillId="0" borderId="19" xfId="17" applyNumberFormat="1" applyFont="1" applyBorder="1" applyAlignment="1">
      <alignment horizontal="center" vertical="center" wrapText="1"/>
      <protection/>
    </xf>
    <xf numFmtId="49" fontId="14" fillId="0" borderId="47" xfId="17" applyNumberFormat="1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17" applyFont="1" applyAlignment="1">
      <alignment horizontal="center"/>
      <protection/>
    </xf>
    <xf numFmtId="49" fontId="15" fillId="0" borderId="0" xfId="17" applyNumberFormat="1" applyFont="1" applyAlignment="1">
      <alignment horizontal="center" vertical="center"/>
      <protection/>
    </xf>
    <xf numFmtId="3" fontId="15" fillId="0" borderId="0" xfId="17" applyNumberFormat="1" applyFont="1">
      <alignment/>
      <protection/>
    </xf>
    <xf numFmtId="0" fontId="15" fillId="0" borderId="0" xfId="17" applyFont="1" applyBorder="1" applyAlignment="1">
      <alignment horizontal="center" vertical="center"/>
      <protection/>
    </xf>
    <xf numFmtId="0" fontId="15" fillId="0" borderId="0" xfId="17" applyFont="1" applyBorder="1">
      <alignment/>
      <protection/>
    </xf>
    <xf numFmtId="49" fontId="15" fillId="0" borderId="0" xfId="17" applyNumberFormat="1" applyFont="1" applyBorder="1" applyAlignment="1">
      <alignment horizontal="center" vertical="center"/>
      <protection/>
    </xf>
    <xf numFmtId="3" fontId="15" fillId="0" borderId="0" xfId="17" applyNumberFormat="1" applyFont="1" applyBorder="1">
      <alignment/>
      <protection/>
    </xf>
    <xf numFmtId="3" fontId="15" fillId="0" borderId="0" xfId="17" applyNumberFormat="1" applyFont="1" applyBorder="1" applyAlignment="1">
      <alignment horizontal="center"/>
      <protection/>
    </xf>
    <xf numFmtId="0" fontId="15" fillId="0" borderId="17" xfId="17" applyFont="1" applyBorder="1">
      <alignment/>
      <protection/>
    </xf>
    <xf numFmtId="49" fontId="15" fillId="0" borderId="16" xfId="17" applyNumberFormat="1" applyFont="1" applyBorder="1" applyAlignment="1">
      <alignment horizontal="center" vertical="center"/>
      <protection/>
    </xf>
    <xf numFmtId="0" fontId="14" fillId="0" borderId="16" xfId="17" applyFont="1" applyBorder="1" applyAlignment="1">
      <alignment horizontal="center"/>
      <protection/>
    </xf>
    <xf numFmtId="0" fontId="14" fillId="0" borderId="16" xfId="17" applyFont="1" applyBorder="1">
      <alignment/>
      <protection/>
    </xf>
    <xf numFmtId="49" fontId="14" fillId="0" borderId="19" xfId="17" applyNumberFormat="1" applyFont="1" applyBorder="1" applyAlignment="1">
      <alignment horizontal="center" vertical="center"/>
      <protection/>
    </xf>
    <xf numFmtId="49" fontId="14" fillId="0" borderId="47" xfId="17" applyNumberFormat="1" applyFont="1" applyBorder="1" applyAlignment="1">
      <alignment horizontal="center" vertical="center"/>
      <protection/>
    </xf>
    <xf numFmtId="3" fontId="14" fillId="0" borderId="16" xfId="17" applyNumberFormat="1" applyFont="1" applyBorder="1">
      <alignment/>
      <protection/>
    </xf>
    <xf numFmtId="0" fontId="15" fillId="0" borderId="16" xfId="17" applyFont="1" applyBorder="1" applyAlignment="1">
      <alignment horizontal="left"/>
      <protection/>
    </xf>
    <xf numFmtId="0" fontId="0" fillId="0" borderId="16" xfId="0" applyBorder="1" applyAlignment="1">
      <alignment horizontal="left"/>
    </xf>
    <xf numFmtId="0" fontId="15" fillId="0" borderId="45" xfId="17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0" xfId="0" applyAlignment="1">
      <alignment horizontal="left"/>
    </xf>
    <xf numFmtId="49" fontId="15" fillId="0" borderId="19" xfId="17" applyNumberFormat="1" applyFont="1" applyBorder="1" applyAlignment="1">
      <alignment horizontal="center" vertical="center"/>
      <protection/>
    </xf>
    <xf numFmtId="49" fontId="15" fillId="0" borderId="39" xfId="17" applyNumberFormat="1" applyFont="1" applyBorder="1" applyAlignment="1">
      <alignment horizontal="center" vertical="center"/>
      <protection/>
    </xf>
    <xf numFmtId="3" fontId="15" fillId="0" borderId="39" xfId="17" applyNumberFormat="1" applyFont="1" applyBorder="1" applyAlignment="1">
      <alignment horizontal="center"/>
      <protection/>
    </xf>
    <xf numFmtId="3" fontId="15" fillId="0" borderId="47" xfId="17" applyNumberFormat="1" applyFont="1" applyBorder="1" applyAlignment="1">
      <alignment horizontal="center"/>
      <protection/>
    </xf>
    <xf numFmtId="0" fontId="14" fillId="0" borderId="16" xfId="17" applyFont="1" applyBorder="1" applyAlignment="1">
      <alignment horizontal="center"/>
      <protection/>
    </xf>
    <xf numFmtId="0" fontId="15" fillId="0" borderId="0" xfId="17" applyFont="1" applyAlignment="1">
      <alignment horizontal="left"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L14" sqref="L14"/>
    </sheetView>
  </sheetViews>
  <sheetFormatPr defaultColWidth="9.00390625" defaultRowHeight="12.75"/>
  <cols>
    <col min="1" max="1" width="6.875" style="0" customWidth="1"/>
    <col min="2" max="2" width="10.00390625" style="0" customWidth="1"/>
    <col min="3" max="3" width="4.875" style="0" customWidth="1"/>
    <col min="4" max="4" width="20.875" style="0" customWidth="1"/>
    <col min="5" max="5" width="14.875" style="0" customWidth="1"/>
    <col min="6" max="7" width="9.75390625" style="0" customWidth="1"/>
    <col min="8" max="9" width="11.25390625" style="0" customWidth="1"/>
  </cols>
  <sheetData>
    <row r="1" spans="2:9" ht="18">
      <c r="B1" s="271" t="s">
        <v>197</v>
      </c>
      <c r="C1" s="271"/>
      <c r="D1" s="271"/>
      <c r="E1" s="271"/>
      <c r="F1" s="271"/>
      <c r="G1" s="271"/>
      <c r="H1" s="271"/>
      <c r="I1" s="271"/>
    </row>
    <row r="2" spans="2:9" ht="18">
      <c r="B2" s="44"/>
      <c r="C2" s="44"/>
      <c r="D2" s="44"/>
      <c r="E2" s="44"/>
      <c r="F2" s="44"/>
      <c r="G2" s="44"/>
      <c r="H2" s="44"/>
      <c r="I2" s="44"/>
    </row>
    <row r="3" ht="13.5" thickBot="1">
      <c r="I3" s="45" t="s">
        <v>156</v>
      </c>
    </row>
    <row r="4" spans="1:9" ht="15.75" thickBot="1">
      <c r="A4" s="112"/>
      <c r="B4" s="30"/>
      <c r="C4" s="30"/>
      <c r="D4" s="30"/>
      <c r="E4" s="2" t="s">
        <v>1</v>
      </c>
      <c r="F4" s="2" t="s">
        <v>3</v>
      </c>
      <c r="G4" s="2" t="s">
        <v>4</v>
      </c>
      <c r="H4" s="269" t="s">
        <v>7</v>
      </c>
      <c r="I4" s="270"/>
    </row>
    <row r="5" spans="1:9" ht="15">
      <c r="A5" s="114" t="s">
        <v>24</v>
      </c>
      <c r="B5" s="6" t="s">
        <v>25</v>
      </c>
      <c r="C5" s="6" t="s">
        <v>26</v>
      </c>
      <c r="D5" s="6" t="s">
        <v>27</v>
      </c>
      <c r="E5" s="6" t="s">
        <v>2</v>
      </c>
      <c r="F5" s="6" t="s">
        <v>165</v>
      </c>
      <c r="G5" s="6" t="s">
        <v>5</v>
      </c>
      <c r="H5" s="6" t="s">
        <v>8</v>
      </c>
      <c r="I5" s="6" t="s">
        <v>9</v>
      </c>
    </row>
    <row r="6" spans="1:9" ht="15.75" thickBot="1">
      <c r="A6" s="113"/>
      <c r="B6" s="6"/>
      <c r="C6" s="6"/>
      <c r="D6" s="6"/>
      <c r="E6" s="6" t="s">
        <v>315</v>
      </c>
      <c r="F6" s="6"/>
      <c r="G6" s="7" t="s">
        <v>214</v>
      </c>
      <c r="H6" s="6" t="s">
        <v>315</v>
      </c>
      <c r="I6" s="6" t="s">
        <v>165</v>
      </c>
    </row>
    <row r="7" spans="1:9" ht="7.5" customHeight="1" thickBot="1">
      <c r="A7" s="115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</row>
    <row r="8" spans="1:9" ht="19.5" customHeight="1">
      <c r="A8" s="111"/>
      <c r="B8" s="9"/>
      <c r="C8" s="9"/>
      <c r="D8" s="9"/>
      <c r="E8" s="9"/>
      <c r="F8" s="9"/>
      <c r="G8" s="9"/>
      <c r="H8" s="9"/>
      <c r="I8" s="9"/>
    </row>
    <row r="9" spans="1:9" ht="19.5" customHeight="1">
      <c r="A9" s="29"/>
      <c r="B9" s="17"/>
      <c r="C9" s="17"/>
      <c r="D9" s="17"/>
      <c r="E9" s="17"/>
      <c r="F9" s="17"/>
      <c r="G9" s="17"/>
      <c r="H9" s="17"/>
      <c r="I9" s="17"/>
    </row>
    <row r="10" spans="1:9" ht="19.5" customHeight="1" thickBot="1">
      <c r="A10" s="28"/>
      <c r="B10" s="13"/>
      <c r="C10" s="13"/>
      <c r="D10" s="13"/>
      <c r="E10" s="13"/>
      <c r="F10" s="13"/>
      <c r="G10" s="13"/>
      <c r="H10" s="13"/>
      <c r="I10" s="13"/>
    </row>
    <row r="11" spans="2:9" ht="19.5" customHeight="1" thickBot="1">
      <c r="B11" s="25"/>
      <c r="C11" s="25"/>
      <c r="D11" s="23" t="s">
        <v>28</v>
      </c>
      <c r="E11" s="23"/>
      <c r="F11" s="23"/>
      <c r="G11" s="23"/>
      <c r="H11" s="23"/>
      <c r="I11" s="23"/>
    </row>
    <row r="12" spans="2:9" ht="19.5" customHeight="1">
      <c r="B12" s="25"/>
      <c r="C12" s="25"/>
      <c r="D12" s="19" t="s">
        <v>31</v>
      </c>
      <c r="E12" s="19"/>
      <c r="F12" s="19"/>
      <c r="G12" s="19"/>
      <c r="H12" s="19"/>
      <c r="I12" s="19"/>
    </row>
    <row r="13" spans="2:9" ht="19.5" customHeight="1">
      <c r="B13" s="25"/>
      <c r="C13" s="25"/>
      <c r="D13" s="27" t="s">
        <v>32</v>
      </c>
      <c r="E13" s="19"/>
      <c r="F13" s="19"/>
      <c r="G13" s="19"/>
      <c r="H13" s="19"/>
      <c r="I13" s="19"/>
    </row>
    <row r="14" spans="2:9" ht="19.5" customHeight="1">
      <c r="B14" s="25"/>
      <c r="C14" s="25"/>
      <c r="D14" s="27" t="s">
        <v>33</v>
      </c>
      <c r="E14" s="19"/>
      <c r="F14" s="19"/>
      <c r="G14" s="19"/>
      <c r="H14" s="19"/>
      <c r="I14" s="19"/>
    </row>
    <row r="15" spans="2:9" ht="38.25">
      <c r="B15" s="25"/>
      <c r="C15" s="25"/>
      <c r="D15" s="89" t="s">
        <v>139</v>
      </c>
      <c r="E15" s="19"/>
      <c r="F15" s="19"/>
      <c r="G15" s="19"/>
      <c r="H15" s="19"/>
      <c r="I15" s="19"/>
    </row>
    <row r="16" spans="2:9" ht="25.5">
      <c r="B16" s="25"/>
      <c r="C16" s="25"/>
      <c r="D16" s="90" t="s">
        <v>140</v>
      </c>
      <c r="E16" s="17"/>
      <c r="F16" s="17"/>
      <c r="G16" s="17"/>
      <c r="H16" s="17"/>
      <c r="I16" s="17"/>
    </row>
    <row r="17" spans="2:9" ht="19.5" customHeight="1">
      <c r="B17" s="25"/>
      <c r="C17" s="56"/>
      <c r="D17" s="117" t="s">
        <v>34</v>
      </c>
      <c r="E17" s="17"/>
      <c r="F17" s="17"/>
      <c r="G17" s="17"/>
      <c r="H17" s="17"/>
      <c r="I17" s="17"/>
    </row>
    <row r="18" spans="2:9" ht="12.75">
      <c r="B18" s="25"/>
      <c r="C18" s="116"/>
      <c r="D18" s="53" t="s">
        <v>215</v>
      </c>
      <c r="E18" s="53"/>
      <c r="F18" s="53"/>
      <c r="G18" s="53"/>
      <c r="H18" s="53"/>
      <c r="I18" s="53"/>
    </row>
    <row r="19" spans="2:9" ht="13.5" thickBot="1">
      <c r="B19" s="25"/>
      <c r="C19" s="25"/>
      <c r="D19" s="22" t="s">
        <v>195</v>
      </c>
      <c r="E19" s="13"/>
      <c r="F19" s="13"/>
      <c r="G19" s="13"/>
      <c r="H19" s="13"/>
      <c r="I19" s="13"/>
    </row>
    <row r="20" spans="2:9" ht="14.25">
      <c r="B20" s="268"/>
      <c r="C20" s="268"/>
      <c r="D20" s="268"/>
      <c r="E20" s="268"/>
      <c r="F20" s="25"/>
      <c r="G20" s="25"/>
      <c r="H20" s="25"/>
      <c r="I20" s="25"/>
    </row>
    <row r="21" spans="2:9" ht="12.75">
      <c r="B21" s="25"/>
      <c r="C21" s="25"/>
      <c r="D21" s="25"/>
      <c r="E21" s="25"/>
      <c r="F21" s="25"/>
      <c r="G21" s="25"/>
      <c r="H21" s="25"/>
      <c r="I21" s="25"/>
    </row>
    <row r="22" spans="2:9" ht="12.75">
      <c r="B22" s="25"/>
      <c r="C22" s="25"/>
      <c r="D22" s="25"/>
      <c r="E22" s="25"/>
      <c r="F22" s="25"/>
      <c r="G22" s="25"/>
      <c r="H22" s="25"/>
      <c r="I22" s="25"/>
    </row>
    <row r="23" spans="2:9" ht="12.75">
      <c r="B23" s="25" t="s">
        <v>216</v>
      </c>
      <c r="C23" s="25"/>
      <c r="D23" s="25"/>
      <c r="E23" s="25"/>
      <c r="F23" s="25"/>
      <c r="G23" s="25"/>
      <c r="H23" s="25"/>
      <c r="I23" s="25"/>
    </row>
    <row r="24" spans="2:9" ht="12.75">
      <c r="B24" s="66"/>
      <c r="C24" s="25"/>
      <c r="D24" s="25"/>
      <c r="E24" s="25"/>
      <c r="F24" s="25"/>
      <c r="G24" s="25"/>
      <c r="H24" s="25"/>
      <c r="I24" s="25"/>
    </row>
    <row r="25" spans="2:9" ht="12.75">
      <c r="B25" s="25"/>
      <c r="C25" s="25"/>
      <c r="D25" s="25"/>
      <c r="E25" s="25"/>
      <c r="F25" s="25"/>
      <c r="G25" s="25"/>
      <c r="H25" s="25"/>
      <c r="I25" s="25"/>
    </row>
    <row r="26" spans="2:9" ht="12.75">
      <c r="B26" s="25"/>
      <c r="C26" s="25"/>
      <c r="D26" s="25"/>
      <c r="E26" s="25"/>
      <c r="F26" s="25"/>
      <c r="G26" s="25"/>
      <c r="H26" s="25"/>
      <c r="I26" s="25"/>
    </row>
    <row r="27" spans="2:9" ht="12.75">
      <c r="B27" s="25"/>
      <c r="C27" s="25"/>
      <c r="D27" s="25"/>
      <c r="E27" s="25"/>
      <c r="F27" s="25"/>
      <c r="G27" s="25"/>
      <c r="H27" s="25"/>
      <c r="I27" s="25"/>
    </row>
    <row r="28" spans="2:9" ht="12.75">
      <c r="B28" s="25"/>
      <c r="C28" s="25"/>
      <c r="D28" s="25"/>
      <c r="E28" s="25"/>
      <c r="F28" s="25"/>
      <c r="G28" s="25"/>
      <c r="H28" s="25"/>
      <c r="I28" s="25"/>
    </row>
    <row r="29" spans="2:9" ht="12.75">
      <c r="B29" s="25"/>
      <c r="C29" s="25"/>
      <c r="D29" s="25"/>
      <c r="E29" s="25"/>
      <c r="F29" s="25"/>
      <c r="G29" s="25"/>
      <c r="H29" s="25"/>
      <c r="I29" s="25"/>
    </row>
    <row r="30" spans="2:9" ht="12.75">
      <c r="B30" s="25"/>
      <c r="C30" s="25"/>
      <c r="D30" s="25"/>
      <c r="E30" s="25"/>
      <c r="F30" s="25"/>
      <c r="G30" s="25"/>
      <c r="H30" s="25"/>
      <c r="I30" s="25"/>
    </row>
    <row r="31" spans="2:9" ht="12.75">
      <c r="B31" s="25"/>
      <c r="C31" s="25"/>
      <c r="D31" s="25"/>
      <c r="E31" s="25"/>
      <c r="F31" s="25"/>
      <c r="G31" s="25"/>
      <c r="H31" s="25"/>
      <c r="I31" s="25"/>
    </row>
    <row r="32" spans="2:9" ht="12.75">
      <c r="B32" s="25"/>
      <c r="C32" s="25"/>
      <c r="D32" s="25"/>
      <c r="E32" s="25"/>
      <c r="F32" s="25"/>
      <c r="G32" s="25"/>
      <c r="H32" s="25"/>
      <c r="I32" s="25"/>
    </row>
    <row r="33" spans="2:9" ht="12.75">
      <c r="B33" s="25"/>
      <c r="C33" s="25"/>
      <c r="D33" s="25"/>
      <c r="E33" s="25"/>
      <c r="F33" s="25"/>
      <c r="G33" s="25"/>
      <c r="H33" s="25"/>
      <c r="I33" s="25"/>
    </row>
    <row r="34" spans="2:9" ht="12.75">
      <c r="B34" s="25"/>
      <c r="C34" s="25"/>
      <c r="D34" s="25"/>
      <c r="E34" s="25"/>
      <c r="F34" s="25"/>
      <c r="G34" s="25"/>
      <c r="H34" s="25"/>
      <c r="I34" s="25"/>
    </row>
    <row r="35" spans="2:9" ht="12.75">
      <c r="B35" s="25"/>
      <c r="C35" s="25"/>
      <c r="D35" s="25"/>
      <c r="E35" s="25"/>
      <c r="F35" s="25"/>
      <c r="G35" s="25"/>
      <c r="H35" s="25"/>
      <c r="I35" s="25"/>
    </row>
    <row r="36" spans="2:9" ht="12.75">
      <c r="B36" s="25"/>
      <c r="C36" s="25"/>
      <c r="D36" s="25"/>
      <c r="E36" s="25"/>
      <c r="F36" s="25"/>
      <c r="G36" s="25"/>
      <c r="H36" s="25"/>
      <c r="I36" s="25"/>
    </row>
    <row r="37" spans="2:9" ht="12.75">
      <c r="B37" s="25"/>
      <c r="C37" s="25"/>
      <c r="D37" s="25"/>
      <c r="E37" s="25"/>
      <c r="F37" s="25"/>
      <c r="G37" s="25"/>
      <c r="H37" s="25"/>
      <c r="I37" s="25"/>
    </row>
    <row r="38" spans="2:9" ht="12.75">
      <c r="B38" s="25"/>
      <c r="C38" s="25"/>
      <c r="D38" s="25"/>
      <c r="E38" s="25"/>
      <c r="F38" s="25"/>
      <c r="G38" s="25"/>
      <c r="H38" s="25"/>
      <c r="I38" s="25"/>
    </row>
    <row r="39" spans="2:9" ht="12.75">
      <c r="B39" s="25"/>
      <c r="C39" s="25"/>
      <c r="D39" s="25"/>
      <c r="E39" s="25"/>
      <c r="F39" s="25"/>
      <c r="G39" s="25"/>
      <c r="H39" s="25"/>
      <c r="I39" s="25"/>
    </row>
    <row r="40" spans="2:9" ht="12.75">
      <c r="B40" s="25"/>
      <c r="C40" s="25"/>
      <c r="D40" s="25"/>
      <c r="E40" s="25"/>
      <c r="F40" s="25"/>
      <c r="G40" s="25"/>
      <c r="H40" s="25"/>
      <c r="I40" s="25"/>
    </row>
    <row r="41" spans="2:9" ht="12.75">
      <c r="B41" s="25"/>
      <c r="C41" s="25"/>
      <c r="D41" s="25"/>
      <c r="E41" s="25"/>
      <c r="F41" s="25"/>
      <c r="G41" s="25"/>
      <c r="H41" s="25"/>
      <c r="I41" s="25"/>
    </row>
    <row r="42" spans="2:9" ht="12.75">
      <c r="B42" s="25"/>
      <c r="C42" s="25"/>
      <c r="D42" s="25"/>
      <c r="E42" s="25"/>
      <c r="F42" s="25"/>
      <c r="G42" s="25"/>
      <c r="H42" s="25"/>
      <c r="I42" s="25"/>
    </row>
    <row r="43" spans="2:9" ht="12.75">
      <c r="B43" s="25"/>
      <c r="C43" s="25"/>
      <c r="D43" s="25"/>
      <c r="E43" s="25"/>
      <c r="F43" s="25"/>
      <c r="G43" s="25"/>
      <c r="H43" s="25"/>
      <c r="I43" s="25"/>
    </row>
    <row r="44" spans="2:9" ht="12.75">
      <c r="B44" s="25"/>
      <c r="C44" s="25"/>
      <c r="D44" s="25"/>
      <c r="E44" s="25"/>
      <c r="F44" s="25"/>
      <c r="G44" s="25"/>
      <c r="H44" s="25"/>
      <c r="I44" s="25"/>
    </row>
    <row r="45" spans="2:9" ht="12.75">
      <c r="B45" s="25"/>
      <c r="C45" s="25"/>
      <c r="D45" s="25"/>
      <c r="E45" s="25"/>
      <c r="F45" s="25"/>
      <c r="G45" s="25"/>
      <c r="H45" s="25"/>
      <c r="I45" s="25"/>
    </row>
    <row r="46" spans="2:9" ht="12.75">
      <c r="B46" s="25"/>
      <c r="C46" s="25"/>
      <c r="D46" s="25"/>
      <c r="E46" s="25"/>
      <c r="F46" s="25"/>
      <c r="G46" s="25"/>
      <c r="H46" s="25"/>
      <c r="I46" s="25"/>
    </row>
    <row r="47" spans="2:9" ht="12.75">
      <c r="B47" s="25"/>
      <c r="C47" s="25"/>
      <c r="D47" s="25"/>
      <c r="E47" s="25"/>
      <c r="F47" s="25"/>
      <c r="G47" s="25"/>
      <c r="H47" s="25"/>
      <c r="I47" s="25"/>
    </row>
    <row r="48" spans="2:9" ht="12.75">
      <c r="B48" s="25"/>
      <c r="C48" s="25"/>
      <c r="D48" s="25"/>
      <c r="E48" s="25"/>
      <c r="F48" s="25"/>
      <c r="G48" s="25"/>
      <c r="H48" s="25"/>
      <c r="I48" s="25"/>
    </row>
    <row r="49" spans="2:9" ht="12.75">
      <c r="B49" s="25"/>
      <c r="C49" s="25"/>
      <c r="D49" s="25"/>
      <c r="E49" s="25"/>
      <c r="F49" s="25"/>
      <c r="G49" s="25"/>
      <c r="H49" s="25"/>
      <c r="I49" s="25"/>
    </row>
    <row r="50" spans="2:9" ht="12.75">
      <c r="B50" s="25"/>
      <c r="C50" s="25"/>
      <c r="D50" s="25"/>
      <c r="E50" s="25"/>
      <c r="F50" s="25"/>
      <c r="G50" s="25"/>
      <c r="H50" s="25"/>
      <c r="I50" s="25"/>
    </row>
    <row r="51" spans="2:9" ht="12.75">
      <c r="B51" s="25"/>
      <c r="C51" s="25"/>
      <c r="D51" s="25"/>
      <c r="E51" s="25"/>
      <c r="F51" s="25"/>
      <c r="G51" s="25"/>
      <c r="H51" s="25"/>
      <c r="I51" s="25"/>
    </row>
    <row r="52" spans="2:9" ht="12.75">
      <c r="B52" s="25"/>
      <c r="C52" s="25"/>
      <c r="D52" s="25"/>
      <c r="E52" s="25"/>
      <c r="F52" s="25"/>
      <c r="G52" s="25"/>
      <c r="H52" s="25"/>
      <c r="I52" s="25"/>
    </row>
    <row r="53" spans="2:9" ht="12.75">
      <c r="B53" s="25"/>
      <c r="C53" s="25"/>
      <c r="D53" s="25"/>
      <c r="E53" s="25"/>
      <c r="F53" s="25"/>
      <c r="G53" s="25"/>
      <c r="H53" s="25"/>
      <c r="I53" s="25"/>
    </row>
    <row r="54" spans="2:9" ht="12.75">
      <c r="B54" s="25"/>
      <c r="C54" s="25"/>
      <c r="D54" s="25"/>
      <c r="E54" s="25"/>
      <c r="F54" s="25"/>
      <c r="G54" s="25"/>
      <c r="H54" s="25"/>
      <c r="I54" s="25"/>
    </row>
    <row r="55" spans="2:9" ht="12.75">
      <c r="B55" s="25"/>
      <c r="C55" s="25"/>
      <c r="D55" s="25"/>
      <c r="E55" s="25"/>
      <c r="F55" s="25"/>
      <c r="G55" s="25"/>
      <c r="H55" s="25"/>
      <c r="I55" s="25"/>
    </row>
  </sheetData>
  <mergeCells count="3">
    <mergeCell ref="B20:E20"/>
    <mergeCell ref="H4:I4"/>
    <mergeCell ref="B1:I1"/>
  </mergeCells>
  <printOptions horizontalCentered="1" verticalCentered="1"/>
  <pageMargins left="0.17" right="0.3937007874015748" top="0.3937007874015748" bottom="0.5905511811023623" header="0.5118110236220472" footer="0.5118110236220472"/>
  <pageSetup horizontalDpi="600" verticalDpi="600" orientation="portrait" paperSize="9" r:id="rId1"/>
  <headerFooter alignWithMargins="0">
    <oddHeader>&amp;R&amp;9Załącznik nr 1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H7" sqref="H7"/>
    </sheetView>
  </sheetViews>
  <sheetFormatPr defaultColWidth="9.00390625" defaultRowHeight="12.75"/>
  <cols>
    <col min="1" max="1" width="5.375" style="0" customWidth="1"/>
    <col min="2" max="2" width="34.75390625" style="0" bestFit="1" customWidth="1"/>
    <col min="3" max="3" width="12.75390625" style="0" customWidth="1"/>
    <col min="4" max="4" width="25.75390625" style="0" customWidth="1"/>
  </cols>
  <sheetData>
    <row r="1" spans="1:4" ht="18">
      <c r="A1" s="274" t="s">
        <v>184</v>
      </c>
      <c r="B1" s="274"/>
      <c r="C1" s="274"/>
      <c r="D1" s="274"/>
    </row>
    <row r="2" spans="1:4" ht="18">
      <c r="A2" s="274" t="s">
        <v>203</v>
      </c>
      <c r="B2" s="274"/>
      <c r="C2" s="274"/>
      <c r="D2" s="274"/>
    </row>
    <row r="3" spans="1:4" ht="15" customHeight="1">
      <c r="A3" s="62"/>
      <c r="B3" s="62"/>
      <c r="C3" s="62"/>
      <c r="D3" s="62"/>
    </row>
    <row r="4" spans="1:4" ht="13.5" thickBot="1">
      <c r="A4" s="25"/>
      <c r="B4" s="25"/>
      <c r="C4" s="25"/>
      <c r="D4" s="108" t="s">
        <v>156</v>
      </c>
    </row>
    <row r="5" spans="1:4" ht="19.5" customHeight="1" thickBot="1">
      <c r="A5" s="31" t="s">
        <v>43</v>
      </c>
      <c r="B5" s="31" t="s">
        <v>185</v>
      </c>
      <c r="C5" s="31" t="s">
        <v>24</v>
      </c>
      <c r="D5" s="31" t="s">
        <v>38</v>
      </c>
    </row>
    <row r="6" spans="1:4" ht="7.5" customHeight="1" thickBot="1">
      <c r="A6" s="26">
        <v>1</v>
      </c>
      <c r="B6" s="26">
        <v>2</v>
      </c>
      <c r="C6" s="26">
        <v>3</v>
      </c>
      <c r="D6" s="26">
        <v>4</v>
      </c>
    </row>
    <row r="7" spans="1:4" ht="30" customHeight="1">
      <c r="A7" s="9"/>
      <c r="B7" s="9"/>
      <c r="C7" s="9"/>
      <c r="D7" s="9"/>
    </row>
    <row r="8" spans="1:4" ht="30" customHeight="1">
      <c r="A8" s="17"/>
      <c r="B8" s="17"/>
      <c r="C8" s="17"/>
      <c r="D8" s="17"/>
    </row>
    <row r="9" spans="1:4" ht="30" customHeight="1">
      <c r="A9" s="17"/>
      <c r="B9" s="17"/>
      <c r="C9" s="17"/>
      <c r="D9" s="17"/>
    </row>
    <row r="10" spans="1:4" ht="30" customHeight="1">
      <c r="A10" s="17"/>
      <c r="B10" s="17"/>
      <c r="C10" s="17"/>
      <c r="D10" s="17"/>
    </row>
    <row r="11" spans="1:4" ht="30" customHeight="1" thickBot="1">
      <c r="A11" s="9"/>
      <c r="B11" s="9"/>
      <c r="C11" s="9"/>
      <c r="D11" s="9"/>
    </row>
    <row r="12" spans="1:4" ht="19.5" customHeight="1" thickBot="1">
      <c r="A12" s="277" t="s">
        <v>186</v>
      </c>
      <c r="B12" s="247"/>
      <c r="C12" s="23"/>
      <c r="D12" s="23"/>
    </row>
  </sheetData>
  <mergeCells count="3">
    <mergeCell ref="A1:D1"/>
    <mergeCell ref="A12:B12"/>
    <mergeCell ref="A2:D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9
do uchwały Rady Gminy nr ...............
z dnia ..............................</oddHeader>
  </headerFooter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D23" sqref="D23"/>
    </sheetView>
  </sheetViews>
  <sheetFormatPr defaultColWidth="9.00390625" defaultRowHeight="12.75"/>
  <cols>
    <col min="1" max="1" width="4.75390625" style="25" bestFit="1" customWidth="1"/>
    <col min="2" max="2" width="42.75390625" style="25" bestFit="1" customWidth="1"/>
    <col min="3" max="3" width="13.625" style="25" customWidth="1"/>
    <col min="4" max="4" width="13.00390625" style="25" customWidth="1"/>
    <col min="5" max="5" width="13.125" style="25" customWidth="1"/>
    <col min="6" max="6" width="12.625" style="25" customWidth="1"/>
    <col min="7" max="9" width="12.75390625" style="25" bestFit="1" customWidth="1"/>
    <col min="10" max="10" width="9.125" style="225" customWidth="1"/>
  </cols>
  <sheetData>
    <row r="1" spans="1:6" ht="18">
      <c r="A1" s="274" t="s">
        <v>109</v>
      </c>
      <c r="B1" s="274"/>
      <c r="C1" s="274"/>
      <c r="D1" s="274"/>
      <c r="E1" s="274"/>
      <c r="F1" s="274"/>
    </row>
    <row r="2" spans="1:6" ht="18">
      <c r="A2" s="62"/>
      <c r="B2" s="62"/>
      <c r="C2" s="62"/>
      <c r="D2" s="62"/>
      <c r="E2" s="62"/>
      <c r="F2" s="62"/>
    </row>
    <row r="3" ht="13.5" thickBot="1">
      <c r="F3" s="105" t="s">
        <v>156</v>
      </c>
    </row>
    <row r="4" spans="1:10" ht="15.75" customHeight="1" thickBot="1">
      <c r="A4" s="4"/>
      <c r="B4" s="5"/>
      <c r="C4" s="5" t="s">
        <v>1</v>
      </c>
      <c r="D4" s="292" t="s">
        <v>101</v>
      </c>
      <c r="E4" s="326"/>
      <c r="F4" s="326"/>
      <c r="G4" s="326"/>
      <c r="H4" s="326"/>
      <c r="I4" s="327"/>
      <c r="J4" s="229"/>
    </row>
    <row r="5" spans="1:10" ht="15.75" customHeight="1">
      <c r="A5" s="32"/>
      <c r="B5" s="6" t="s">
        <v>39</v>
      </c>
      <c r="C5" s="6" t="s">
        <v>2</v>
      </c>
      <c r="D5" s="32"/>
      <c r="E5" s="32"/>
      <c r="F5" s="218"/>
      <c r="G5" s="32"/>
      <c r="H5" s="32"/>
      <c r="I5" s="4"/>
      <c r="J5" s="230"/>
    </row>
    <row r="6" spans="1:10" ht="15.75" customHeight="1">
      <c r="A6" s="6" t="s">
        <v>43</v>
      </c>
      <c r="B6" s="6" t="s">
        <v>40</v>
      </c>
      <c r="C6" s="6" t="s">
        <v>102</v>
      </c>
      <c r="D6" s="6">
        <v>2006</v>
      </c>
      <c r="E6" s="6">
        <v>2007</v>
      </c>
      <c r="F6" s="219">
        <v>2008</v>
      </c>
      <c r="G6" s="6">
        <v>2009</v>
      </c>
      <c r="H6" s="6">
        <v>2010</v>
      </c>
      <c r="I6" s="6">
        <v>2011</v>
      </c>
      <c r="J6" s="231"/>
    </row>
    <row r="7" spans="1:10" ht="15.75" customHeight="1">
      <c r="A7" s="32"/>
      <c r="B7" s="33"/>
      <c r="C7" s="6" t="s">
        <v>207</v>
      </c>
      <c r="D7" s="32"/>
      <c r="E7" s="32"/>
      <c r="F7" s="218"/>
      <c r="G7" s="32"/>
      <c r="H7" s="32"/>
      <c r="I7" s="32"/>
      <c r="J7" s="230"/>
    </row>
    <row r="8" spans="1:10" ht="15.75" customHeight="1" thickBot="1">
      <c r="A8" s="32"/>
      <c r="B8" s="34"/>
      <c r="C8" s="6"/>
      <c r="D8" s="35"/>
      <c r="E8" s="35"/>
      <c r="F8" s="220"/>
      <c r="G8" s="32"/>
      <c r="H8" s="32"/>
      <c r="I8" s="32"/>
      <c r="J8" s="230"/>
    </row>
    <row r="9" spans="1:10" ht="7.5" customHeight="1" thickBot="1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197">
        <v>6</v>
      </c>
      <c r="G9" s="232">
        <v>7</v>
      </c>
      <c r="H9" s="232">
        <v>8</v>
      </c>
      <c r="I9" s="232">
        <v>9</v>
      </c>
      <c r="J9" s="226"/>
    </row>
    <row r="10" spans="1:10" ht="19.5" customHeight="1">
      <c r="A10" s="12" t="s">
        <v>52</v>
      </c>
      <c r="B10" s="104" t="s">
        <v>74</v>
      </c>
      <c r="C10" s="140"/>
      <c r="D10" s="140"/>
      <c r="E10" s="140"/>
      <c r="F10" s="221"/>
      <c r="G10" s="145"/>
      <c r="H10" s="145"/>
      <c r="I10" s="145"/>
      <c r="J10" s="227"/>
    </row>
    <row r="11" spans="1:10" ht="19.5" customHeight="1">
      <c r="A11" s="48" t="s">
        <v>53</v>
      </c>
      <c r="B11" s="17" t="s">
        <v>76</v>
      </c>
      <c r="C11" s="141">
        <v>4881859</v>
      </c>
      <c r="D11" s="141">
        <v>8872188</v>
      </c>
      <c r="E11" s="141">
        <v>7518056</v>
      </c>
      <c r="F11" s="222">
        <v>6182282</v>
      </c>
      <c r="G11" s="141">
        <v>4736853</v>
      </c>
      <c r="H11" s="141">
        <v>2976966</v>
      </c>
      <c r="I11" s="141">
        <v>948320</v>
      </c>
      <c r="J11" s="227"/>
    </row>
    <row r="12" spans="1:10" ht="19.5" customHeight="1">
      <c r="A12" s="48" t="s">
        <v>54</v>
      </c>
      <c r="B12" s="17" t="s">
        <v>77</v>
      </c>
      <c r="C12" s="141">
        <v>4951777</v>
      </c>
      <c r="D12" s="141">
        <v>2164735</v>
      </c>
      <c r="E12" s="141">
        <v>1476288</v>
      </c>
      <c r="F12" s="222">
        <v>866994</v>
      </c>
      <c r="G12" s="141">
        <v>357700</v>
      </c>
      <c r="H12" s="141"/>
      <c r="I12" s="141"/>
      <c r="J12" s="227"/>
    </row>
    <row r="13" spans="1:10" ht="19.5" customHeight="1">
      <c r="A13" s="48" t="s">
        <v>10</v>
      </c>
      <c r="B13" s="17" t="s">
        <v>78</v>
      </c>
      <c r="C13" s="141"/>
      <c r="D13" s="141"/>
      <c r="E13" s="141"/>
      <c r="F13" s="222"/>
      <c r="G13" s="141"/>
      <c r="H13" s="141"/>
      <c r="I13" s="141"/>
      <c r="J13" s="227"/>
    </row>
    <row r="14" spans="1:10" ht="19.5" customHeight="1">
      <c r="A14" s="12" t="s">
        <v>75</v>
      </c>
      <c r="B14" s="17" t="s">
        <v>79</v>
      </c>
      <c r="C14" s="141"/>
      <c r="D14" s="141"/>
      <c r="E14" s="141"/>
      <c r="F14" s="222"/>
      <c r="G14" s="141"/>
      <c r="H14" s="141"/>
      <c r="I14" s="141"/>
      <c r="J14" s="227"/>
    </row>
    <row r="15" spans="1:10" ht="19.5" customHeight="1">
      <c r="A15" s="12"/>
      <c r="B15" s="17" t="s">
        <v>80</v>
      </c>
      <c r="C15" s="141"/>
      <c r="D15" s="141"/>
      <c r="E15" s="141"/>
      <c r="F15" s="222"/>
      <c r="G15" s="141"/>
      <c r="H15" s="141"/>
      <c r="I15" s="141"/>
      <c r="J15" s="227"/>
    </row>
    <row r="16" spans="1:10" ht="19.5" customHeight="1">
      <c r="A16" s="12"/>
      <c r="B16" s="17" t="s">
        <v>81</v>
      </c>
      <c r="C16" s="141"/>
      <c r="D16" s="141"/>
      <c r="E16" s="141"/>
      <c r="F16" s="222"/>
      <c r="G16" s="141"/>
      <c r="H16" s="141"/>
      <c r="I16" s="141"/>
      <c r="J16" s="227"/>
    </row>
    <row r="17" spans="1:10" ht="19.5" customHeight="1">
      <c r="A17" s="12"/>
      <c r="B17" s="16" t="s">
        <v>83</v>
      </c>
      <c r="C17" s="141"/>
      <c r="D17" s="141"/>
      <c r="E17" s="141"/>
      <c r="F17" s="222"/>
      <c r="G17" s="141"/>
      <c r="H17" s="141"/>
      <c r="I17" s="141"/>
      <c r="J17" s="227"/>
    </row>
    <row r="18" spans="1:10" ht="19.5" customHeight="1">
      <c r="A18" s="12"/>
      <c r="B18" s="16" t="s">
        <v>82</v>
      </c>
      <c r="C18" s="141"/>
      <c r="D18" s="141"/>
      <c r="E18" s="141"/>
      <c r="F18" s="222"/>
      <c r="G18" s="141"/>
      <c r="H18" s="141"/>
      <c r="I18" s="141"/>
      <c r="J18" s="227"/>
    </row>
    <row r="19" spans="1:10" ht="19.5" customHeight="1">
      <c r="A19" s="12"/>
      <c r="B19" s="16" t="s">
        <v>84</v>
      </c>
      <c r="C19" s="141"/>
      <c r="D19" s="141"/>
      <c r="E19" s="141"/>
      <c r="F19" s="222"/>
      <c r="G19" s="141"/>
      <c r="H19" s="141"/>
      <c r="I19" s="141"/>
      <c r="J19" s="227"/>
    </row>
    <row r="20" spans="1:10" ht="19.5" customHeight="1">
      <c r="A20" s="47"/>
      <c r="B20" s="16" t="s">
        <v>155</v>
      </c>
      <c r="C20" s="141"/>
      <c r="D20" s="141"/>
      <c r="E20" s="141"/>
      <c r="F20" s="222"/>
      <c r="G20" s="141"/>
      <c r="H20" s="141"/>
      <c r="I20" s="141"/>
      <c r="J20" s="227"/>
    </row>
    <row r="21" spans="1:10" ht="19.5" customHeight="1">
      <c r="A21" s="49" t="s">
        <v>85</v>
      </c>
      <c r="B21" s="53" t="s">
        <v>319</v>
      </c>
      <c r="C21" s="142">
        <v>24316338</v>
      </c>
      <c r="D21" s="142">
        <v>33804729</v>
      </c>
      <c r="E21" s="142">
        <v>23604911</v>
      </c>
      <c r="F21" s="223">
        <v>19853834</v>
      </c>
      <c r="G21" s="141">
        <v>20151641</v>
      </c>
      <c r="H21" s="141">
        <v>20451915</v>
      </c>
      <c r="I21" s="141">
        <v>20760724</v>
      </c>
      <c r="J21" s="227"/>
    </row>
    <row r="22" spans="1:10" ht="19.5" customHeight="1">
      <c r="A22" s="48" t="s">
        <v>103</v>
      </c>
      <c r="B22" s="17" t="s">
        <v>320</v>
      </c>
      <c r="C22" s="141">
        <f>C11+C12</f>
        <v>9833636</v>
      </c>
      <c r="D22" s="141">
        <f>D11+D12</f>
        <v>11036923</v>
      </c>
      <c r="E22" s="141">
        <v>8994344</v>
      </c>
      <c r="F22" s="222">
        <v>7049276</v>
      </c>
      <c r="G22" s="141">
        <f>G11+G12</f>
        <v>5094553</v>
      </c>
      <c r="H22" s="141">
        <f>H11+H12</f>
        <v>2976966</v>
      </c>
      <c r="I22" s="141">
        <f>I11+I12</f>
        <v>948320</v>
      </c>
      <c r="J22" s="227"/>
    </row>
    <row r="23" spans="1:10" ht="19.5" customHeight="1" thickBot="1">
      <c r="A23" s="138" t="s">
        <v>116</v>
      </c>
      <c r="B23" s="13" t="s">
        <v>321</v>
      </c>
      <c r="C23" s="171">
        <f aca="true" t="shared" si="0" ref="C23:I23">C22/C21*100</f>
        <v>40.44044789967963</v>
      </c>
      <c r="D23" s="171">
        <f t="shared" si="0"/>
        <v>32.64905037398761</v>
      </c>
      <c r="E23" s="171">
        <f t="shared" si="0"/>
        <v>38.10369799742096</v>
      </c>
      <c r="F23" s="224">
        <f t="shared" si="0"/>
        <v>35.50586753168179</v>
      </c>
      <c r="G23" s="224">
        <f t="shared" si="0"/>
        <v>25.281082567915934</v>
      </c>
      <c r="H23" s="224">
        <f t="shared" si="0"/>
        <v>14.555927892326952</v>
      </c>
      <c r="I23" s="171">
        <f t="shared" si="0"/>
        <v>4.567856111376463</v>
      </c>
      <c r="J23" s="228"/>
    </row>
  </sheetData>
  <mergeCells count="2">
    <mergeCell ref="A1:F1"/>
    <mergeCell ref="D4:I4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9" r:id="rId1"/>
  <headerFooter alignWithMargins="0">
    <oddHeader>&amp;R&amp;9Załącznik nr 10
do uchwały Rady Gminy nr  XXXVI/247/05
z dnia  17 grudnia 2005r</oddHeader>
  </headerFooter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B25">
      <selection activeCell="F21" sqref="F21"/>
    </sheetView>
  </sheetViews>
  <sheetFormatPr defaultColWidth="9.00390625" defaultRowHeight="12.75"/>
  <cols>
    <col min="1" max="1" width="6.875" style="25" customWidth="1"/>
    <col min="2" max="2" width="39.375" style="25" customWidth="1"/>
    <col min="3" max="3" width="18.875" style="25" customWidth="1"/>
    <col min="4" max="4" width="16.25390625" style="25" bestFit="1" customWidth="1"/>
    <col min="5" max="7" width="12.75390625" style="25" customWidth="1"/>
    <col min="8" max="10" width="12.75390625" style="25" bestFit="1" customWidth="1"/>
    <col min="11" max="16384" width="9.125" style="25" customWidth="1"/>
  </cols>
  <sheetData>
    <row r="1" spans="1:7" ht="18">
      <c r="A1" s="295" t="s">
        <v>322</v>
      </c>
      <c r="B1" s="295"/>
      <c r="C1" s="295"/>
      <c r="D1" s="295"/>
      <c r="E1" s="295"/>
      <c r="F1" s="295"/>
      <c r="G1" s="295"/>
    </row>
    <row r="2" ht="13.5" thickBot="1">
      <c r="G2" s="105" t="s">
        <v>156</v>
      </c>
    </row>
    <row r="3" spans="1:10" ht="24.75" customHeight="1" thickBot="1">
      <c r="A3" s="248" t="s">
        <v>43</v>
      </c>
      <c r="B3" s="248" t="s">
        <v>0</v>
      </c>
      <c r="C3" s="250" t="s">
        <v>255</v>
      </c>
      <c r="D3" s="248" t="s">
        <v>200</v>
      </c>
      <c r="E3" s="292" t="s">
        <v>256</v>
      </c>
      <c r="F3" s="293"/>
      <c r="G3" s="293"/>
      <c r="H3" s="293"/>
      <c r="I3" s="293"/>
      <c r="J3" s="294"/>
    </row>
    <row r="4" spans="1:10" ht="24.75" customHeight="1" thickBot="1">
      <c r="A4" s="249"/>
      <c r="B4" s="249"/>
      <c r="C4" s="251"/>
      <c r="D4" s="249"/>
      <c r="E4" s="46">
        <v>2007</v>
      </c>
      <c r="F4" s="46">
        <v>2008</v>
      </c>
      <c r="G4" s="189">
        <v>2009</v>
      </c>
      <c r="H4" s="198">
        <v>2010</v>
      </c>
      <c r="I4" s="199">
        <v>2011</v>
      </c>
      <c r="J4" s="200">
        <v>2012</v>
      </c>
    </row>
    <row r="5" spans="1:10" ht="7.5" customHeight="1" thickBot="1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197">
        <v>7</v>
      </c>
      <c r="H5" s="201">
        <v>8</v>
      </c>
      <c r="I5" s="201">
        <v>9</v>
      </c>
      <c r="J5" s="201">
        <v>10</v>
      </c>
    </row>
    <row r="6" spans="1:10" ht="19.5" customHeight="1">
      <c r="A6" s="128" t="s">
        <v>50</v>
      </c>
      <c r="B6" s="125" t="s">
        <v>311</v>
      </c>
      <c r="C6" s="140">
        <f aca="true" t="shared" si="0" ref="C6:J6">C7+C11+C12+C13</f>
        <v>24316338</v>
      </c>
      <c r="D6" s="140">
        <f t="shared" si="0"/>
        <v>33804729</v>
      </c>
      <c r="E6" s="140">
        <f t="shared" si="0"/>
        <v>23604911</v>
      </c>
      <c r="F6" s="140">
        <f t="shared" si="0"/>
        <v>19853834</v>
      </c>
      <c r="G6" s="144">
        <f t="shared" si="0"/>
        <v>20151641</v>
      </c>
      <c r="H6" s="169">
        <f t="shared" si="0"/>
        <v>20453915</v>
      </c>
      <c r="I6" s="169">
        <f t="shared" si="0"/>
        <v>20760724</v>
      </c>
      <c r="J6" s="169">
        <f t="shared" si="0"/>
        <v>21072136</v>
      </c>
    </row>
    <row r="7" spans="1:10" ht="19.5" customHeight="1">
      <c r="A7" s="129" t="s">
        <v>257</v>
      </c>
      <c r="B7" s="17" t="s">
        <v>258</v>
      </c>
      <c r="C7" s="141">
        <v>4578539</v>
      </c>
      <c r="D7" s="141">
        <f>D8+D9++D10</f>
        <v>4451226</v>
      </c>
      <c r="E7" s="141">
        <v>4412583</v>
      </c>
      <c r="F7" s="141">
        <v>4478771</v>
      </c>
      <c r="G7" s="141">
        <v>4545953</v>
      </c>
      <c r="H7" s="141">
        <v>4614142</v>
      </c>
      <c r="I7" s="141">
        <v>4683354</v>
      </c>
      <c r="J7" s="141">
        <v>4753605</v>
      </c>
    </row>
    <row r="8" spans="1:10" ht="19.5" customHeight="1">
      <c r="A8" s="129" t="s">
        <v>52</v>
      </c>
      <c r="B8" s="17" t="s">
        <v>259</v>
      </c>
      <c r="C8" s="141">
        <v>4303309</v>
      </c>
      <c r="D8" s="141">
        <v>2874702</v>
      </c>
      <c r="E8" s="141">
        <v>2812411</v>
      </c>
      <c r="F8" s="141">
        <v>2854596</v>
      </c>
      <c r="G8" s="141">
        <v>2897415</v>
      </c>
      <c r="H8" s="141">
        <v>2940877</v>
      </c>
      <c r="I8" s="141">
        <v>2984990</v>
      </c>
      <c r="J8" s="141">
        <v>3029765</v>
      </c>
    </row>
    <row r="9" spans="1:10" ht="19.5" customHeight="1">
      <c r="A9" s="129" t="s">
        <v>53</v>
      </c>
      <c r="B9" s="17" t="s">
        <v>260</v>
      </c>
      <c r="C9" s="141">
        <v>273230</v>
      </c>
      <c r="D9" s="141">
        <v>277290</v>
      </c>
      <c r="E9" s="141">
        <v>281449</v>
      </c>
      <c r="F9" s="141">
        <v>285671</v>
      </c>
      <c r="G9" s="141">
        <v>289956</v>
      </c>
      <c r="H9" s="141">
        <v>294305</v>
      </c>
      <c r="I9" s="141">
        <v>298720</v>
      </c>
      <c r="J9" s="141">
        <v>303200</v>
      </c>
    </row>
    <row r="10" spans="1:10" ht="19.5" customHeight="1">
      <c r="A10" s="208" t="s">
        <v>54</v>
      </c>
      <c r="B10" s="116" t="s">
        <v>261</v>
      </c>
      <c r="C10" s="140">
        <v>1095698</v>
      </c>
      <c r="D10" s="140">
        <v>1299234</v>
      </c>
      <c r="E10" s="140">
        <v>1318722</v>
      </c>
      <c r="F10" s="140">
        <v>1338504</v>
      </c>
      <c r="G10" s="140">
        <v>1358580</v>
      </c>
      <c r="H10" s="141">
        <v>1378959</v>
      </c>
      <c r="I10" s="141">
        <v>1399644</v>
      </c>
      <c r="J10" s="141">
        <v>1420638</v>
      </c>
    </row>
    <row r="11" spans="1:10" ht="19.5" customHeight="1">
      <c r="A11" s="208" t="s">
        <v>262</v>
      </c>
      <c r="B11" s="202" t="s">
        <v>263</v>
      </c>
      <c r="C11" s="141">
        <v>10103908</v>
      </c>
      <c r="D11" s="141">
        <v>10069215</v>
      </c>
      <c r="E11" s="141">
        <v>10220253</v>
      </c>
      <c r="F11" s="141">
        <v>10373557</v>
      </c>
      <c r="G11" s="141">
        <v>10529160</v>
      </c>
      <c r="H11" s="141">
        <v>10687097</v>
      </c>
      <c r="I11" s="141">
        <v>10847404</v>
      </c>
      <c r="J11" s="141">
        <v>11010115</v>
      </c>
    </row>
    <row r="12" spans="1:10" ht="19.5" customHeight="1">
      <c r="A12" s="208" t="s">
        <v>264</v>
      </c>
      <c r="B12" s="203" t="s">
        <v>265</v>
      </c>
      <c r="C12" s="141">
        <v>3726526</v>
      </c>
      <c r="D12" s="141">
        <v>4854722</v>
      </c>
      <c r="E12" s="141">
        <v>4927592</v>
      </c>
      <c r="F12" s="141">
        <v>5001506</v>
      </c>
      <c r="G12" s="141">
        <v>5076528</v>
      </c>
      <c r="H12" s="141">
        <v>5152676</v>
      </c>
      <c r="I12" s="141">
        <v>5229966</v>
      </c>
      <c r="J12" s="141">
        <v>5308416</v>
      </c>
    </row>
    <row r="13" spans="1:10" ht="19.5" customHeight="1">
      <c r="A13" s="208" t="s">
        <v>266</v>
      </c>
      <c r="B13" s="202" t="s">
        <v>404</v>
      </c>
      <c r="C13" s="141">
        <v>5907365</v>
      </c>
      <c r="D13" s="141">
        <v>14429566</v>
      </c>
      <c r="E13" s="141">
        <v>4044483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</row>
    <row r="14" spans="1:10" ht="19.5" customHeight="1">
      <c r="A14" s="208" t="s">
        <v>56</v>
      </c>
      <c r="B14" s="204" t="s">
        <v>272</v>
      </c>
      <c r="C14" s="154">
        <v>25400258</v>
      </c>
      <c r="D14" s="154">
        <v>35008016</v>
      </c>
      <c r="E14" s="154">
        <v>23603900</v>
      </c>
      <c r="F14" s="154">
        <v>19852800</v>
      </c>
      <c r="G14" s="154">
        <v>20150600</v>
      </c>
      <c r="H14" s="154">
        <v>20452850</v>
      </c>
      <c r="I14" s="154">
        <v>20759640</v>
      </c>
      <c r="J14" s="154">
        <v>21071040</v>
      </c>
    </row>
    <row r="15" spans="1:10" ht="19.5" customHeight="1">
      <c r="A15" s="208" t="s">
        <v>57</v>
      </c>
      <c r="B15" s="204" t="s">
        <v>323</v>
      </c>
      <c r="C15" s="154">
        <f>C16+C20+C24+C25</f>
        <v>7116023</v>
      </c>
      <c r="D15" s="154">
        <f>D16+D20+D24+D25</f>
        <v>6355900</v>
      </c>
      <c r="E15" s="154">
        <f>E16+E20+E24+E25</f>
        <v>2502531</v>
      </c>
      <c r="F15" s="154">
        <f>F16+F20+F24+F25</f>
        <v>2300341</v>
      </c>
      <c r="G15" s="154">
        <v>2212843</v>
      </c>
      <c r="H15" s="154">
        <v>2277970</v>
      </c>
      <c r="I15" s="154">
        <v>2106614</v>
      </c>
      <c r="J15" s="154">
        <v>948320</v>
      </c>
    </row>
    <row r="16" spans="1:10" ht="30" customHeight="1">
      <c r="A16" s="208" t="s">
        <v>257</v>
      </c>
      <c r="B16" s="205" t="s">
        <v>273</v>
      </c>
      <c r="C16" s="141">
        <f aca="true" t="shared" si="1" ref="C16:J16">C17+C18+C19</f>
        <v>7116023</v>
      </c>
      <c r="D16" s="141">
        <f t="shared" si="1"/>
        <v>6183024</v>
      </c>
      <c r="E16" s="141">
        <f t="shared" si="1"/>
        <v>1728407</v>
      </c>
      <c r="F16" s="141">
        <f t="shared" si="1"/>
        <v>1130532</v>
      </c>
      <c r="G16" s="141">
        <f t="shared" si="1"/>
        <v>418591</v>
      </c>
      <c r="H16" s="141">
        <f t="shared" si="1"/>
        <v>93752</v>
      </c>
      <c r="I16" s="141">
        <f t="shared" si="1"/>
        <v>0</v>
      </c>
      <c r="J16" s="141">
        <f t="shared" si="1"/>
        <v>0</v>
      </c>
    </row>
    <row r="17" spans="1:10" ht="19.5" customHeight="1">
      <c r="A17" s="208" t="s">
        <v>52</v>
      </c>
      <c r="B17" s="203" t="s">
        <v>309</v>
      </c>
      <c r="C17" s="141">
        <v>1807918</v>
      </c>
      <c r="D17" s="141">
        <v>2024998</v>
      </c>
      <c r="E17" s="141">
        <v>1576622</v>
      </c>
      <c r="F17" s="141">
        <v>1052372</v>
      </c>
      <c r="G17" s="141">
        <v>395360</v>
      </c>
      <c r="H17" s="141">
        <v>88941</v>
      </c>
      <c r="I17" s="141">
        <v>0</v>
      </c>
      <c r="J17" s="141">
        <v>0</v>
      </c>
    </row>
    <row r="18" spans="1:10" ht="60" customHeight="1">
      <c r="A18" s="208" t="s">
        <v>53</v>
      </c>
      <c r="B18" s="205" t="s">
        <v>310</v>
      </c>
      <c r="C18" s="141">
        <v>4932105</v>
      </c>
      <c r="D18" s="141">
        <v>3954902</v>
      </c>
      <c r="E18" s="141"/>
      <c r="F18" s="141"/>
      <c r="G18" s="141"/>
      <c r="H18" s="17"/>
      <c r="I18" s="17"/>
      <c r="J18" s="17"/>
    </row>
    <row r="19" spans="1:10" ht="19.5" customHeight="1">
      <c r="A19" s="208" t="s">
        <v>54</v>
      </c>
      <c r="B19" s="203" t="s">
        <v>274</v>
      </c>
      <c r="C19" s="141">
        <v>376000</v>
      </c>
      <c r="D19" s="141">
        <v>203124</v>
      </c>
      <c r="E19" s="141">
        <v>151785</v>
      </c>
      <c r="F19" s="141">
        <v>78160</v>
      </c>
      <c r="G19" s="141">
        <v>23231</v>
      </c>
      <c r="H19" s="141">
        <v>4811</v>
      </c>
      <c r="I19" s="141">
        <v>0</v>
      </c>
      <c r="J19" s="17">
        <v>0</v>
      </c>
    </row>
    <row r="20" spans="1:10" ht="30" customHeight="1">
      <c r="A20" s="208" t="s">
        <v>262</v>
      </c>
      <c r="B20" s="205" t="s">
        <v>275</v>
      </c>
      <c r="C20" s="141">
        <f aca="true" t="shared" si="2" ref="C20:J20">C21+C22+C23</f>
        <v>0</v>
      </c>
      <c r="D20" s="141">
        <f t="shared" si="2"/>
        <v>172876</v>
      </c>
      <c r="E20" s="141">
        <f t="shared" si="2"/>
        <v>774124</v>
      </c>
      <c r="F20" s="141">
        <f t="shared" si="2"/>
        <v>1169809</v>
      </c>
      <c r="G20" s="141">
        <f t="shared" si="2"/>
        <v>1794252</v>
      </c>
      <c r="H20" s="141">
        <f t="shared" si="2"/>
        <v>2184218</v>
      </c>
      <c r="I20" s="141">
        <f t="shared" si="2"/>
        <v>2106614</v>
      </c>
      <c r="J20" s="141">
        <f t="shared" si="2"/>
        <v>995736</v>
      </c>
    </row>
    <row r="21" spans="1:10" ht="19.5" customHeight="1">
      <c r="A21" s="208" t="s">
        <v>52</v>
      </c>
      <c r="B21" s="203" t="s">
        <v>309</v>
      </c>
      <c r="C21" s="141"/>
      <c r="D21" s="141"/>
      <c r="E21" s="141">
        <v>465957</v>
      </c>
      <c r="F21" s="141">
        <v>892696</v>
      </c>
      <c r="G21" s="141">
        <v>1559363</v>
      </c>
      <c r="H21" s="141">
        <v>2028646</v>
      </c>
      <c r="I21" s="141">
        <v>2028646</v>
      </c>
      <c r="J21" s="141">
        <v>948320</v>
      </c>
    </row>
    <row r="22" spans="1:10" ht="60" customHeight="1">
      <c r="A22" s="208" t="s">
        <v>53</v>
      </c>
      <c r="B22" s="205" t="s">
        <v>310</v>
      </c>
      <c r="C22" s="141"/>
      <c r="D22" s="141"/>
      <c r="E22" s="141"/>
      <c r="F22" s="141"/>
      <c r="G22" s="141"/>
      <c r="H22" s="141"/>
      <c r="I22" s="141"/>
      <c r="J22" s="141"/>
    </row>
    <row r="23" spans="1:10" ht="19.5" customHeight="1">
      <c r="A23" s="208" t="s">
        <v>54</v>
      </c>
      <c r="B23" s="203" t="s">
        <v>274</v>
      </c>
      <c r="C23" s="141"/>
      <c r="D23" s="141">
        <v>172876</v>
      </c>
      <c r="E23" s="141">
        <v>308167</v>
      </c>
      <c r="F23" s="141">
        <v>277113</v>
      </c>
      <c r="G23" s="141">
        <v>234889</v>
      </c>
      <c r="H23" s="141">
        <v>155572</v>
      </c>
      <c r="I23" s="141">
        <v>77968</v>
      </c>
      <c r="J23" s="141">
        <v>47416</v>
      </c>
    </row>
    <row r="24" spans="1:10" ht="19.5" customHeight="1">
      <c r="A24" s="208" t="s">
        <v>264</v>
      </c>
      <c r="B24" s="203" t="s">
        <v>276</v>
      </c>
      <c r="C24" s="141"/>
      <c r="D24" s="141"/>
      <c r="E24" s="141"/>
      <c r="F24" s="141"/>
      <c r="G24" s="141"/>
      <c r="H24" s="141"/>
      <c r="I24" s="141"/>
      <c r="J24" s="141"/>
    </row>
    <row r="25" spans="1:10" ht="19.5" customHeight="1">
      <c r="A25" s="208" t="s">
        <v>266</v>
      </c>
      <c r="B25" s="203" t="s">
        <v>100</v>
      </c>
      <c r="C25" s="141"/>
      <c r="D25" s="141"/>
      <c r="E25" s="141"/>
      <c r="F25" s="141"/>
      <c r="G25" s="141"/>
      <c r="H25" s="141"/>
      <c r="I25" s="141"/>
      <c r="J25" s="141"/>
    </row>
    <row r="26" spans="1:10" ht="19.5" customHeight="1">
      <c r="A26" s="208" t="s">
        <v>134</v>
      </c>
      <c r="B26" s="204" t="s">
        <v>277</v>
      </c>
      <c r="C26" s="141">
        <f>C6-C14</f>
        <v>-1083920</v>
      </c>
      <c r="D26" s="141">
        <f>D6-D14</f>
        <v>-1203287</v>
      </c>
      <c r="E26" s="141">
        <f>E6-E14</f>
        <v>1011</v>
      </c>
      <c r="F26" s="141">
        <f>F6-F14</f>
        <v>1034</v>
      </c>
      <c r="G26" s="141">
        <f>G6-G14</f>
        <v>1041</v>
      </c>
      <c r="H26" s="141">
        <v>1065</v>
      </c>
      <c r="I26" s="141">
        <v>1084</v>
      </c>
      <c r="J26" s="141">
        <v>1096</v>
      </c>
    </row>
    <row r="27" spans="1:10" ht="19.5" customHeight="1">
      <c r="A27" s="208" t="s">
        <v>267</v>
      </c>
      <c r="B27" s="204" t="s">
        <v>278</v>
      </c>
      <c r="C27" s="141">
        <v>9833636</v>
      </c>
      <c r="D27" s="141">
        <v>11036923</v>
      </c>
      <c r="E27" s="141">
        <v>8994344</v>
      </c>
      <c r="F27" s="141">
        <v>7049276</v>
      </c>
      <c r="G27" s="141">
        <v>5094553</v>
      </c>
      <c r="H27" s="141">
        <v>2976966</v>
      </c>
      <c r="I27" s="141">
        <v>948320</v>
      </c>
      <c r="J27" s="141">
        <v>0</v>
      </c>
    </row>
    <row r="28" spans="1:10" ht="60" customHeight="1">
      <c r="A28" s="208" t="s">
        <v>52</v>
      </c>
      <c r="B28" s="205" t="s">
        <v>279</v>
      </c>
      <c r="C28" s="141">
        <v>2808457</v>
      </c>
      <c r="D28" s="141">
        <v>0</v>
      </c>
      <c r="E28" s="141"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</row>
    <row r="29" spans="1:10" ht="19.5" customHeight="1">
      <c r="A29" s="208" t="s">
        <v>268</v>
      </c>
      <c r="B29" s="204" t="s">
        <v>324</v>
      </c>
      <c r="C29" s="141">
        <v>40.44</v>
      </c>
      <c r="D29" s="141">
        <v>32.65</v>
      </c>
      <c r="E29" s="141">
        <v>38.1</v>
      </c>
      <c r="F29" s="141">
        <v>35.51</v>
      </c>
      <c r="G29" s="141">
        <v>25.28</v>
      </c>
      <c r="H29" s="141">
        <v>14.55</v>
      </c>
      <c r="I29" s="141">
        <v>4.57</v>
      </c>
      <c r="J29" s="141">
        <v>0</v>
      </c>
    </row>
    <row r="30" spans="1:10" ht="30" customHeight="1">
      <c r="A30" s="208" t="s">
        <v>269</v>
      </c>
      <c r="B30" s="206" t="s">
        <v>325</v>
      </c>
      <c r="C30" s="141">
        <v>29.26</v>
      </c>
      <c r="D30" s="141">
        <v>18.8</v>
      </c>
      <c r="E30" s="141">
        <v>10.6</v>
      </c>
      <c r="F30" s="141">
        <v>11.59</v>
      </c>
      <c r="G30" s="141">
        <v>10.98</v>
      </c>
      <c r="H30" s="141">
        <v>11.14</v>
      </c>
      <c r="I30" s="141">
        <v>10.15</v>
      </c>
      <c r="J30" s="141">
        <v>4.5</v>
      </c>
    </row>
    <row r="31" spans="1:10" ht="19.5" customHeight="1">
      <c r="A31" s="208" t="s">
        <v>270</v>
      </c>
      <c r="B31" s="204" t="s">
        <v>326</v>
      </c>
      <c r="C31" s="141">
        <v>28.89</v>
      </c>
      <c r="D31" s="141">
        <v>32.65</v>
      </c>
      <c r="E31" s="141">
        <v>38.1</v>
      </c>
      <c r="F31" s="141">
        <v>35.51</v>
      </c>
      <c r="G31" s="141">
        <v>25.28</v>
      </c>
      <c r="H31" s="141">
        <v>14.55</v>
      </c>
      <c r="I31" s="141">
        <v>4.57</v>
      </c>
      <c r="J31" s="141">
        <v>0</v>
      </c>
    </row>
    <row r="32" spans="1:10" ht="30" customHeight="1" thickBot="1">
      <c r="A32" s="208" t="s">
        <v>271</v>
      </c>
      <c r="B32" s="207" t="s">
        <v>327</v>
      </c>
      <c r="C32" s="171">
        <v>8.98</v>
      </c>
      <c r="D32" s="171">
        <v>7.1</v>
      </c>
      <c r="E32" s="171">
        <v>10.6</v>
      </c>
      <c r="F32" s="171">
        <v>11.59</v>
      </c>
      <c r="G32" s="171">
        <v>10.98</v>
      </c>
      <c r="H32" s="170">
        <v>11.14</v>
      </c>
      <c r="I32" s="170">
        <v>10.15</v>
      </c>
      <c r="J32" s="170">
        <v>4.5</v>
      </c>
    </row>
  </sheetData>
  <mergeCells count="6">
    <mergeCell ref="A1:G1"/>
    <mergeCell ref="C3:C4"/>
    <mergeCell ref="B3:B4"/>
    <mergeCell ref="A3:A4"/>
    <mergeCell ref="D3:D4"/>
    <mergeCell ref="E3:J3"/>
  </mergeCells>
  <printOptions horizontalCentered="1" verticalCentered="1"/>
  <pageMargins left="0.1968503937007874" right="0.3937007874015748" top="0.5905511811023623" bottom="0.5905511811023623" header="0.5118110236220472" footer="0.5118110236220472"/>
  <pageSetup horizontalDpi="600" verticalDpi="600" orientation="portrait" paperSize="9" scale="63" r:id="rId1"/>
  <headerFooter alignWithMargins="0">
    <oddHeader>&amp;R&amp;9Załącznik nr 10a
do uchwały Rady Gminy nr XXXVI/247/05 
z dnia  17 grudnia 2005r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7">
      <selection activeCell="E28" sqref="E28"/>
    </sheetView>
  </sheetViews>
  <sheetFormatPr defaultColWidth="9.00390625" defaultRowHeight="12.75"/>
  <cols>
    <col min="1" max="1" width="4.75390625" style="25" bestFit="1" customWidth="1"/>
    <col min="2" max="2" width="40.125" style="25" bestFit="1" customWidth="1"/>
    <col min="3" max="3" width="12.125" style="25" customWidth="1"/>
    <col min="4" max="4" width="16.25390625" style="25" bestFit="1" customWidth="1"/>
    <col min="5" max="5" width="15.625" style="25" customWidth="1"/>
    <col min="6" max="16384" width="9.125" style="25" customWidth="1"/>
  </cols>
  <sheetData>
    <row r="1" spans="1:5" ht="15" customHeight="1">
      <c r="A1" s="328" t="s">
        <v>108</v>
      </c>
      <c r="B1" s="328"/>
      <c r="C1" s="328"/>
      <c r="D1" s="328"/>
      <c r="E1" s="328"/>
    </row>
    <row r="2" spans="1:5" ht="15" customHeight="1">
      <c r="A2" s="328" t="s">
        <v>204</v>
      </c>
      <c r="B2" s="328"/>
      <c r="C2" s="328"/>
      <c r="D2" s="328"/>
      <c r="E2" s="328"/>
    </row>
    <row r="4" ht="13.5" thickBot="1">
      <c r="E4" s="108" t="s">
        <v>156</v>
      </c>
    </row>
    <row r="5" spans="1:5" ht="15.75" thickBot="1">
      <c r="A5" s="5" t="s">
        <v>43</v>
      </c>
      <c r="B5" s="5" t="s">
        <v>27</v>
      </c>
      <c r="C5" s="5" t="s">
        <v>93</v>
      </c>
      <c r="D5" s="292" t="s">
        <v>38</v>
      </c>
      <c r="E5" s="294"/>
    </row>
    <row r="6" spans="1:5" ht="15">
      <c r="A6" s="6"/>
      <c r="B6" s="6"/>
      <c r="C6" s="6" t="s">
        <v>26</v>
      </c>
      <c r="D6" s="103" t="s">
        <v>1</v>
      </c>
      <c r="E6" s="39" t="s">
        <v>3</v>
      </c>
    </row>
    <row r="7" spans="1:5" ht="15.75" thickBot="1">
      <c r="A7" s="6"/>
      <c r="B7" s="6"/>
      <c r="C7" s="6"/>
      <c r="D7" s="95" t="s">
        <v>294</v>
      </c>
      <c r="E7" s="95" t="s">
        <v>165</v>
      </c>
    </row>
    <row r="8" spans="1:5" ht="9" customHeight="1" thickBot="1">
      <c r="A8" s="26">
        <v>1</v>
      </c>
      <c r="B8" s="26">
        <v>2</v>
      </c>
      <c r="C8" s="26">
        <v>3</v>
      </c>
      <c r="D8" s="26">
        <v>4</v>
      </c>
      <c r="E8" s="26">
        <v>5</v>
      </c>
    </row>
    <row r="9" spans="1:5" ht="19.5" customHeight="1">
      <c r="A9" s="57" t="s">
        <v>52</v>
      </c>
      <c r="B9" s="58" t="s">
        <v>97</v>
      </c>
      <c r="C9" s="57"/>
      <c r="D9" s="209"/>
      <c r="E9" s="209">
        <v>33804729</v>
      </c>
    </row>
    <row r="10" spans="1:5" ht="19.5" customHeight="1">
      <c r="A10" s="60" t="s">
        <v>53</v>
      </c>
      <c r="B10" s="61" t="s">
        <v>98</v>
      </c>
      <c r="C10" s="60"/>
      <c r="D10" s="210"/>
      <c r="E10" s="210">
        <v>35008016</v>
      </c>
    </row>
    <row r="11" spans="1:5" ht="19.5" customHeight="1">
      <c r="A11" s="60"/>
      <c r="B11" s="61" t="s">
        <v>153</v>
      </c>
      <c r="C11" s="60"/>
      <c r="D11" s="210"/>
      <c r="E11" s="210"/>
    </row>
    <row r="12" spans="1:5" ht="19.5" customHeight="1" thickBot="1">
      <c r="A12" s="91"/>
      <c r="B12" s="92" t="s">
        <v>154</v>
      </c>
      <c r="C12" s="91"/>
      <c r="D12" s="211"/>
      <c r="E12" s="211">
        <f>E9-E10</f>
        <v>-1203287</v>
      </c>
    </row>
    <row r="13" spans="1:5" ht="19.5" customHeight="1" thickBot="1">
      <c r="A13" s="5" t="s">
        <v>50</v>
      </c>
      <c r="B13" s="41" t="s">
        <v>328</v>
      </c>
      <c r="C13" s="72"/>
      <c r="D13" s="217"/>
      <c r="E13" s="217">
        <v>1203287</v>
      </c>
    </row>
    <row r="14" spans="1:5" ht="19.5" customHeight="1" thickBot="1">
      <c r="A14" s="277" t="s">
        <v>110</v>
      </c>
      <c r="B14" s="247"/>
      <c r="C14" s="59"/>
      <c r="D14" s="216"/>
      <c r="E14" s="216">
        <f>E15+E16+E17++E18+E19+E20++E21++++E22++E23</f>
        <v>7183187</v>
      </c>
    </row>
    <row r="15" spans="1:5" ht="19.5" customHeight="1">
      <c r="A15" s="68" t="s">
        <v>52</v>
      </c>
      <c r="B15" s="67" t="s">
        <v>76</v>
      </c>
      <c r="C15" s="68" t="s">
        <v>111</v>
      </c>
      <c r="D15" s="212"/>
      <c r="E15" s="212">
        <v>5440745</v>
      </c>
    </row>
    <row r="16" spans="1:5" ht="19.5" customHeight="1">
      <c r="A16" s="60" t="s">
        <v>53</v>
      </c>
      <c r="B16" s="61" t="s">
        <v>77</v>
      </c>
      <c r="C16" s="60" t="s">
        <v>111</v>
      </c>
      <c r="D16" s="210"/>
      <c r="E16" s="210">
        <v>595997</v>
      </c>
    </row>
    <row r="17" spans="1:5" ht="49.5" customHeight="1">
      <c r="A17" s="60" t="s">
        <v>54</v>
      </c>
      <c r="B17" s="130" t="s">
        <v>284</v>
      </c>
      <c r="C17" s="60" t="s">
        <v>285</v>
      </c>
      <c r="D17" s="210"/>
      <c r="E17" s="210">
        <v>1146445</v>
      </c>
    </row>
    <row r="18" spans="1:5" ht="19.5" customHeight="1">
      <c r="A18" s="60" t="s">
        <v>10</v>
      </c>
      <c r="B18" s="61" t="s">
        <v>113</v>
      </c>
      <c r="C18" s="60" t="s">
        <v>286</v>
      </c>
      <c r="D18" s="210"/>
      <c r="E18" s="210"/>
    </row>
    <row r="19" spans="1:5" ht="19.5" customHeight="1">
      <c r="A19" s="60" t="s">
        <v>75</v>
      </c>
      <c r="B19" s="61" t="s">
        <v>115</v>
      </c>
      <c r="C19" s="60" t="s">
        <v>287</v>
      </c>
      <c r="D19" s="210"/>
      <c r="E19" s="210"/>
    </row>
    <row r="20" spans="1:5" ht="19.5" customHeight="1">
      <c r="A20" s="60" t="s">
        <v>85</v>
      </c>
      <c r="B20" s="61" t="s">
        <v>99</v>
      </c>
      <c r="C20" s="60" t="s">
        <v>112</v>
      </c>
      <c r="D20" s="210"/>
      <c r="E20" s="210"/>
    </row>
    <row r="21" spans="1:5" ht="19.5" customHeight="1">
      <c r="A21" s="60" t="s">
        <v>103</v>
      </c>
      <c r="B21" s="61" t="s">
        <v>283</v>
      </c>
      <c r="C21" s="60" t="s">
        <v>118</v>
      </c>
      <c r="D21" s="210"/>
      <c r="E21" s="210"/>
    </row>
    <row r="22" spans="1:5" ht="19.5" customHeight="1">
      <c r="A22" s="60" t="s">
        <v>116</v>
      </c>
      <c r="B22" s="61" t="s">
        <v>282</v>
      </c>
      <c r="C22" s="60" t="s">
        <v>119</v>
      </c>
      <c r="D22" s="210"/>
      <c r="E22" s="210"/>
    </row>
    <row r="23" spans="1:5" ht="19.5" customHeight="1" thickBot="1">
      <c r="A23" s="57" t="s">
        <v>280</v>
      </c>
      <c r="B23" s="58" t="s">
        <v>281</v>
      </c>
      <c r="C23" s="57" t="s">
        <v>114</v>
      </c>
      <c r="D23" s="209"/>
      <c r="E23" s="209">
        <v>0</v>
      </c>
    </row>
    <row r="24" spans="1:5" ht="19.5" customHeight="1" thickBot="1">
      <c r="A24" s="277" t="s">
        <v>117</v>
      </c>
      <c r="B24" s="247"/>
      <c r="C24" s="59"/>
      <c r="D24" s="216"/>
      <c r="E24" s="216">
        <f>E25+E26+E27+E28</f>
        <v>5979900</v>
      </c>
    </row>
    <row r="25" spans="1:5" ht="19.5" customHeight="1">
      <c r="A25" s="74" t="s">
        <v>52</v>
      </c>
      <c r="B25" s="73" t="s">
        <v>288</v>
      </c>
      <c r="C25" s="74" t="s">
        <v>121</v>
      </c>
      <c r="D25" s="213"/>
      <c r="E25" s="213">
        <v>1004232</v>
      </c>
    </row>
    <row r="26" spans="1:5" ht="19.5" customHeight="1">
      <c r="A26" s="68"/>
      <c r="B26" s="67" t="s">
        <v>405</v>
      </c>
      <c r="C26" s="68" t="s">
        <v>406</v>
      </c>
      <c r="D26" s="212"/>
      <c r="E26" s="212">
        <v>446184</v>
      </c>
    </row>
    <row r="27" spans="1:5" ht="19.5" customHeight="1">
      <c r="A27" s="60" t="s">
        <v>53</v>
      </c>
      <c r="B27" s="61" t="s">
        <v>120</v>
      </c>
      <c r="C27" s="60" t="s">
        <v>121</v>
      </c>
      <c r="D27" s="210"/>
      <c r="E27" s="210">
        <v>1020766</v>
      </c>
    </row>
    <row r="28" spans="1:5" ht="60" customHeight="1">
      <c r="A28" s="60" t="s">
        <v>54</v>
      </c>
      <c r="B28" s="130" t="s">
        <v>292</v>
      </c>
      <c r="C28" s="60" t="s">
        <v>293</v>
      </c>
      <c r="D28" s="210"/>
      <c r="E28" s="210">
        <v>3508718</v>
      </c>
    </row>
    <row r="29" spans="1:5" ht="19.5" customHeight="1">
      <c r="A29" s="60" t="s">
        <v>10</v>
      </c>
      <c r="B29" s="61" t="s">
        <v>289</v>
      </c>
      <c r="C29" s="60" t="s">
        <v>187</v>
      </c>
      <c r="D29" s="210"/>
      <c r="E29" s="210"/>
    </row>
    <row r="30" spans="1:5" ht="19.5" customHeight="1">
      <c r="A30" s="60" t="s">
        <v>75</v>
      </c>
      <c r="B30" s="61" t="s">
        <v>290</v>
      </c>
      <c r="C30" s="60" t="s">
        <v>123</v>
      </c>
      <c r="D30" s="210"/>
      <c r="E30" s="210"/>
    </row>
    <row r="31" spans="1:5" ht="19.5" customHeight="1">
      <c r="A31" s="60" t="s">
        <v>85</v>
      </c>
      <c r="B31" s="61" t="s">
        <v>100</v>
      </c>
      <c r="C31" s="60" t="s">
        <v>124</v>
      </c>
      <c r="D31" s="210"/>
      <c r="E31" s="210"/>
    </row>
    <row r="32" spans="1:5" ht="19.5" customHeight="1">
      <c r="A32" s="60" t="s">
        <v>103</v>
      </c>
      <c r="B32" s="70" t="s">
        <v>291</v>
      </c>
      <c r="C32" s="69" t="s">
        <v>125</v>
      </c>
      <c r="D32" s="214"/>
      <c r="E32" s="214"/>
    </row>
    <row r="33" spans="1:5" ht="19.5" customHeight="1" thickBot="1">
      <c r="A33" s="75" t="s">
        <v>116</v>
      </c>
      <c r="B33" s="71" t="s">
        <v>126</v>
      </c>
      <c r="C33" s="75" t="s">
        <v>122</v>
      </c>
      <c r="D33" s="215"/>
      <c r="E33" s="215"/>
    </row>
    <row r="34" spans="1:5" ht="19.5" customHeight="1">
      <c r="A34" s="55"/>
      <c r="B34" s="56"/>
      <c r="C34" s="56"/>
      <c r="D34" s="56"/>
      <c r="E34" s="56"/>
    </row>
    <row r="35" ht="12.75">
      <c r="A35" s="51"/>
    </row>
    <row r="36" spans="1:2" ht="12.75">
      <c r="A36" s="51" t="s">
        <v>95</v>
      </c>
      <c r="B36" s="25" t="s">
        <v>96</v>
      </c>
    </row>
    <row r="37" ht="12.75">
      <c r="A37" s="51"/>
    </row>
    <row r="38" ht="12.75">
      <c r="A38" s="51"/>
    </row>
    <row r="39" ht="12.75">
      <c r="A39" s="51"/>
    </row>
    <row r="40" ht="12.75">
      <c r="A40" s="51"/>
    </row>
    <row r="41" ht="12.75">
      <c r="A41" s="51"/>
    </row>
    <row r="42" ht="12.75">
      <c r="A42" s="51"/>
    </row>
    <row r="43" ht="12.75">
      <c r="A43" s="51"/>
    </row>
    <row r="44" ht="12.75">
      <c r="A44" s="51"/>
    </row>
    <row r="45" ht="12.75">
      <c r="A45" s="51"/>
    </row>
    <row r="46" ht="12.75">
      <c r="A46" s="51"/>
    </row>
    <row r="47" ht="12.75">
      <c r="A47" s="51"/>
    </row>
    <row r="48" ht="12.75">
      <c r="A48" s="51"/>
    </row>
    <row r="49" ht="12.75">
      <c r="A49" s="51"/>
    </row>
    <row r="50" ht="12.75">
      <c r="A50" s="51"/>
    </row>
    <row r="51" ht="12.75">
      <c r="A51" s="51"/>
    </row>
  </sheetData>
  <mergeCells count="5">
    <mergeCell ref="A1:E1"/>
    <mergeCell ref="D5:E5"/>
    <mergeCell ref="A14:B14"/>
    <mergeCell ref="A24:B24"/>
    <mergeCell ref="A2:E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11
do uchwały Rady Gminy nrXXXVI/247/05
z dnia  17 grudnia 2005r.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H29" sqref="H29"/>
    </sheetView>
  </sheetViews>
  <sheetFormatPr defaultColWidth="9.00390625" defaultRowHeight="12.75"/>
  <cols>
    <col min="1" max="1" width="4.75390625" style="0" customWidth="1"/>
    <col min="2" max="2" width="23.375" style="0" bestFit="1" customWidth="1"/>
    <col min="3" max="3" width="16.75390625" style="0" bestFit="1" customWidth="1"/>
    <col min="4" max="4" width="12.75390625" style="0" customWidth="1"/>
    <col min="5" max="5" width="10.75390625" style="0" customWidth="1"/>
    <col min="6" max="6" width="11.75390625" style="0" bestFit="1" customWidth="1"/>
    <col min="7" max="7" width="10.625" style="0" bestFit="1" customWidth="1"/>
    <col min="8" max="8" width="12.25390625" style="0" customWidth="1"/>
  </cols>
  <sheetData>
    <row r="1" spans="1:8" ht="16.5">
      <c r="A1" s="331" t="s">
        <v>332</v>
      </c>
      <c r="B1" s="331"/>
      <c r="C1" s="331"/>
      <c r="D1" s="331"/>
      <c r="E1" s="331"/>
      <c r="F1" s="331"/>
      <c r="G1" s="331"/>
      <c r="H1" s="331"/>
    </row>
    <row r="2" spans="1:8" ht="16.5">
      <c r="A2" s="331" t="s">
        <v>333</v>
      </c>
      <c r="B2" s="331"/>
      <c r="C2" s="331"/>
      <c r="D2" s="331"/>
      <c r="E2" s="331"/>
      <c r="F2" s="331"/>
      <c r="G2" s="331"/>
      <c r="H2" s="331"/>
    </row>
    <row r="3" spans="1:8" ht="13.5" customHeight="1">
      <c r="A3" s="62"/>
      <c r="B3" s="62"/>
      <c r="C3" s="62"/>
      <c r="D3" s="62"/>
      <c r="E3" s="62"/>
      <c r="F3" s="62"/>
      <c r="G3" s="62"/>
      <c r="H3" s="62"/>
    </row>
    <row r="4" spans="1:8" ht="13.5" thickBot="1">
      <c r="A4" s="25"/>
      <c r="B4" s="25"/>
      <c r="C4" s="25"/>
      <c r="D4" s="25"/>
      <c r="E4" s="25"/>
      <c r="F4" s="25"/>
      <c r="G4" s="25"/>
      <c r="H4" s="105" t="s">
        <v>156</v>
      </c>
    </row>
    <row r="5" spans="1:8" ht="15" customHeight="1" thickBot="1">
      <c r="A5" s="38"/>
      <c r="B5" s="38"/>
      <c r="C5" s="39" t="s">
        <v>44</v>
      </c>
      <c r="D5" s="330" t="s">
        <v>329</v>
      </c>
      <c r="E5" s="330"/>
      <c r="F5" s="330" t="s">
        <v>42</v>
      </c>
      <c r="G5" s="330"/>
      <c r="H5" s="39" t="s">
        <v>44</v>
      </c>
    </row>
    <row r="6" spans="1:8" ht="15" customHeight="1">
      <c r="A6" s="40" t="s">
        <v>43</v>
      </c>
      <c r="B6" s="40" t="s">
        <v>0</v>
      </c>
      <c r="C6" s="40" t="s">
        <v>189</v>
      </c>
      <c r="D6" s="40" t="s">
        <v>36</v>
      </c>
      <c r="E6" s="40" t="s">
        <v>29</v>
      </c>
      <c r="F6" s="40" t="s">
        <v>36</v>
      </c>
      <c r="G6" s="40" t="s">
        <v>29</v>
      </c>
      <c r="H6" s="40" t="s">
        <v>189</v>
      </c>
    </row>
    <row r="7" spans="1:8" ht="15" customHeight="1">
      <c r="A7" s="40"/>
      <c r="B7" s="40"/>
      <c r="C7" s="40" t="s">
        <v>190</v>
      </c>
      <c r="D7" s="40"/>
      <c r="E7" s="40" t="s">
        <v>48</v>
      </c>
      <c r="F7" s="40"/>
      <c r="G7" s="40" t="s">
        <v>46</v>
      </c>
      <c r="H7" s="40" t="s">
        <v>188</v>
      </c>
    </row>
    <row r="8" spans="1:8" ht="15" customHeight="1" thickBot="1">
      <c r="A8" s="40"/>
      <c r="B8" s="40"/>
      <c r="C8" s="40"/>
      <c r="D8" s="40"/>
      <c r="E8" s="40" t="s">
        <v>49</v>
      </c>
      <c r="F8" s="40"/>
      <c r="G8" s="40" t="s">
        <v>47</v>
      </c>
      <c r="H8" s="40"/>
    </row>
    <row r="9" spans="1:8" ht="7.5" customHeight="1" thickBot="1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</row>
    <row r="10" spans="1:8" ht="21.75" customHeight="1" thickBot="1">
      <c r="A10" s="24" t="s">
        <v>50</v>
      </c>
      <c r="B10" s="23" t="s">
        <v>51</v>
      </c>
      <c r="C10" s="143">
        <f>C12+C13+C14+++++C15</f>
        <v>151000</v>
      </c>
      <c r="D10" s="143">
        <f>D12+D13+D14+D15</f>
        <v>1983032</v>
      </c>
      <c r="E10" s="23"/>
      <c r="F10" s="143">
        <f>F11+F12+F13+F14+F15</f>
        <v>1983032</v>
      </c>
      <c r="G10" s="23"/>
      <c r="H10" s="143">
        <f>H11+H12+H13+H14+H15</f>
        <v>151000</v>
      </c>
    </row>
    <row r="11" spans="1:8" ht="21.75" customHeight="1">
      <c r="A11" s="12"/>
      <c r="B11" s="37" t="s">
        <v>29</v>
      </c>
      <c r="C11" s="144"/>
      <c r="D11" s="144"/>
      <c r="E11" s="144"/>
      <c r="F11" s="144"/>
      <c r="G11" s="144"/>
      <c r="H11" s="144"/>
    </row>
    <row r="12" spans="1:8" ht="21.75" customHeight="1">
      <c r="A12" s="12"/>
      <c r="B12" s="18" t="s">
        <v>337</v>
      </c>
      <c r="C12" s="145">
        <v>151000</v>
      </c>
      <c r="D12" s="145">
        <v>1983032</v>
      </c>
      <c r="E12" s="145"/>
      <c r="F12" s="145">
        <v>1983032</v>
      </c>
      <c r="G12" s="145"/>
      <c r="H12" s="145">
        <v>151000</v>
      </c>
    </row>
    <row r="13" spans="1:8" ht="21.75" customHeight="1">
      <c r="A13" s="12"/>
      <c r="B13" s="36" t="s">
        <v>53</v>
      </c>
      <c r="C13" s="141"/>
      <c r="D13" s="141"/>
      <c r="E13" s="141"/>
      <c r="F13" s="141"/>
      <c r="G13" s="141"/>
      <c r="H13" s="141"/>
    </row>
    <row r="14" spans="1:8" ht="21.75" customHeight="1">
      <c r="A14" s="12"/>
      <c r="B14" s="36" t="s">
        <v>54</v>
      </c>
      <c r="C14" s="141"/>
      <c r="D14" s="141"/>
      <c r="E14" s="141"/>
      <c r="F14" s="141"/>
      <c r="G14" s="141"/>
      <c r="H14" s="141"/>
    </row>
    <row r="15" spans="1:8" ht="21.75" customHeight="1" thickBot="1">
      <c r="A15" s="12"/>
      <c r="B15" s="11" t="s">
        <v>10</v>
      </c>
      <c r="C15" s="140"/>
      <c r="D15" s="140"/>
      <c r="E15" s="140"/>
      <c r="F15" s="140"/>
      <c r="G15" s="140"/>
      <c r="H15" s="140"/>
    </row>
    <row r="16" spans="1:8" ht="21.75" customHeight="1" thickBot="1">
      <c r="A16" s="24" t="s">
        <v>56</v>
      </c>
      <c r="B16" s="23" t="s">
        <v>55</v>
      </c>
      <c r="C16" s="23"/>
      <c r="D16" s="23"/>
      <c r="E16" s="23"/>
      <c r="F16" s="23"/>
      <c r="G16" s="23"/>
      <c r="H16" s="23"/>
    </row>
    <row r="17" spans="1:8" ht="21.75" customHeight="1">
      <c r="A17" s="12"/>
      <c r="B17" s="10" t="s">
        <v>29</v>
      </c>
      <c r="C17" s="9"/>
      <c r="D17" s="9"/>
      <c r="E17" s="9"/>
      <c r="F17" s="9"/>
      <c r="G17" s="9"/>
      <c r="H17" s="9"/>
    </row>
    <row r="18" spans="1:8" ht="21.75" customHeight="1">
      <c r="A18" s="12"/>
      <c r="B18" s="18" t="s">
        <v>52</v>
      </c>
      <c r="C18" s="19"/>
      <c r="D18" s="19"/>
      <c r="E18" s="19"/>
      <c r="F18" s="19"/>
      <c r="G18" s="19"/>
      <c r="H18" s="19"/>
    </row>
    <row r="19" spans="1:8" ht="21.75" customHeight="1">
      <c r="A19" s="12"/>
      <c r="B19" s="36" t="s">
        <v>53</v>
      </c>
      <c r="C19" s="17"/>
      <c r="D19" s="17"/>
      <c r="E19" s="17"/>
      <c r="F19" s="17"/>
      <c r="G19" s="17"/>
      <c r="H19" s="17"/>
    </row>
    <row r="20" spans="1:8" ht="21.75" customHeight="1">
      <c r="A20" s="12"/>
      <c r="B20" s="36" t="s">
        <v>54</v>
      </c>
      <c r="C20" s="17"/>
      <c r="D20" s="17"/>
      <c r="E20" s="17"/>
      <c r="F20" s="17"/>
      <c r="G20" s="17"/>
      <c r="H20" s="17"/>
    </row>
    <row r="21" spans="1:8" ht="21.75" customHeight="1" thickBot="1">
      <c r="A21" s="12"/>
      <c r="B21" s="11" t="s">
        <v>10</v>
      </c>
      <c r="C21" s="9"/>
      <c r="D21" s="9"/>
      <c r="E21" s="9"/>
      <c r="F21" s="9"/>
      <c r="G21" s="9"/>
      <c r="H21" s="9"/>
    </row>
    <row r="22" spans="1:8" ht="21.75" customHeight="1" thickBot="1">
      <c r="A22" s="24" t="s">
        <v>57</v>
      </c>
      <c r="B22" s="23" t="s">
        <v>219</v>
      </c>
      <c r="C22" s="143">
        <f>C24+C25+C27</f>
        <v>0</v>
      </c>
      <c r="D22" s="143">
        <f>D24+D25+D26+D27</f>
        <v>217000</v>
      </c>
      <c r="E22" s="23"/>
      <c r="F22" s="143">
        <f>F24+F25+F26+F27</f>
        <v>217000</v>
      </c>
      <c r="G22" s="23"/>
      <c r="H22" s="143">
        <f>H24+H25+H26+H27</f>
        <v>0</v>
      </c>
    </row>
    <row r="23" spans="1:8" ht="21.75" customHeight="1">
      <c r="A23" s="9"/>
      <c r="B23" s="10" t="s">
        <v>29</v>
      </c>
      <c r="C23" s="140"/>
      <c r="D23" s="140"/>
      <c r="E23" s="146"/>
      <c r="F23" s="140"/>
      <c r="G23" s="140"/>
      <c r="H23" s="140"/>
    </row>
    <row r="24" spans="1:8" ht="21.75" customHeight="1">
      <c r="A24" s="9"/>
      <c r="B24" s="18" t="s">
        <v>52</v>
      </c>
      <c r="C24" s="145">
        <v>0</v>
      </c>
      <c r="D24" s="145">
        <v>217000</v>
      </c>
      <c r="E24" s="147" t="s">
        <v>191</v>
      </c>
      <c r="F24" s="145">
        <v>217000</v>
      </c>
      <c r="G24" s="145"/>
      <c r="H24" s="145">
        <v>0</v>
      </c>
    </row>
    <row r="25" spans="1:8" ht="21.75" customHeight="1">
      <c r="A25" s="9"/>
      <c r="B25" s="36" t="s">
        <v>53</v>
      </c>
      <c r="C25" s="141"/>
      <c r="D25" s="141"/>
      <c r="E25" s="148" t="s">
        <v>191</v>
      </c>
      <c r="F25" s="141"/>
      <c r="G25" s="141"/>
      <c r="H25" s="141"/>
    </row>
    <row r="26" spans="1:8" ht="21.75" customHeight="1">
      <c r="A26" s="9"/>
      <c r="B26" s="36" t="s">
        <v>54</v>
      </c>
      <c r="C26" s="141"/>
      <c r="D26" s="141"/>
      <c r="E26" s="148" t="s">
        <v>191</v>
      </c>
      <c r="F26" s="141"/>
      <c r="G26" s="141"/>
      <c r="H26" s="141"/>
    </row>
    <row r="27" spans="1:8" ht="21.75" customHeight="1" thickBot="1">
      <c r="A27" s="9"/>
      <c r="B27" s="11" t="s">
        <v>10</v>
      </c>
      <c r="C27" s="140"/>
      <c r="D27" s="140"/>
      <c r="E27" s="146" t="s">
        <v>191</v>
      </c>
      <c r="F27" s="140"/>
      <c r="G27" s="140"/>
      <c r="H27" s="140"/>
    </row>
    <row r="28" spans="1:8" ht="21.75" customHeight="1" thickBot="1">
      <c r="A28" s="329" t="s">
        <v>58</v>
      </c>
      <c r="B28" s="329"/>
      <c r="C28" s="143">
        <f>C10+C16+C22</f>
        <v>151000</v>
      </c>
      <c r="D28" s="143">
        <f>D10+D16+D22</f>
        <v>2200032</v>
      </c>
      <c r="E28" s="143"/>
      <c r="F28" s="143">
        <f>F10+F16+F22</f>
        <v>2200032</v>
      </c>
      <c r="G28" s="143"/>
      <c r="H28" s="143">
        <f>H10+H16+H22</f>
        <v>151000</v>
      </c>
    </row>
    <row r="31" spans="1:2" ht="14.25">
      <c r="A31" t="s">
        <v>330</v>
      </c>
      <c r="B31" t="s">
        <v>331</v>
      </c>
    </row>
  </sheetData>
  <mergeCells count="5">
    <mergeCell ref="A28:B28"/>
    <mergeCell ref="D5:E5"/>
    <mergeCell ref="F5:G5"/>
    <mergeCell ref="A1:H1"/>
    <mergeCell ref="A2:H2"/>
  </mergeCells>
  <printOptions horizontalCentered="1" verticalCentered="1"/>
  <pageMargins left="0.36" right="0.3937007874015748" top="0.7874015748031497" bottom="0.7874015748031497" header="0.5118110236220472" footer="0.5118110236220472"/>
  <pageSetup horizontalDpi="600" verticalDpi="600" orientation="portrait" paperSize="9" scale="95" r:id="rId1"/>
  <headerFooter alignWithMargins="0">
    <oddHeader>&amp;R&amp;9Załącznik nr 12
do uchwały Rady Gminy nr XXXVI/247/05.
z dnia   17 grudnia 2005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H7" sqref="H7"/>
    </sheetView>
  </sheetViews>
  <sheetFormatPr defaultColWidth="9.00390625" defaultRowHeight="12.75"/>
  <cols>
    <col min="1" max="3" width="31.75390625" style="0" customWidth="1"/>
  </cols>
  <sheetData>
    <row r="1" spans="1:3" ht="19.5" customHeight="1">
      <c r="A1" s="274" t="s">
        <v>192</v>
      </c>
      <c r="B1" s="274"/>
      <c r="C1" s="274"/>
    </row>
    <row r="2" spans="1:3" ht="19.5" customHeight="1">
      <c r="A2" s="274" t="s">
        <v>205</v>
      </c>
      <c r="B2" s="274"/>
      <c r="C2" s="274"/>
    </row>
    <row r="3" spans="1:3" ht="19.5" customHeight="1">
      <c r="A3" s="62"/>
      <c r="B3" s="62"/>
      <c r="C3" s="62"/>
    </row>
    <row r="4" spans="1:3" ht="19.5" customHeight="1" thickBot="1">
      <c r="A4" s="25"/>
      <c r="B4" s="25"/>
      <c r="C4" s="109" t="s">
        <v>164</v>
      </c>
    </row>
    <row r="5" spans="1:3" ht="19.5" customHeight="1">
      <c r="A5" s="31" t="s">
        <v>69</v>
      </c>
      <c r="B5" s="31" t="s">
        <v>71</v>
      </c>
      <c r="C5" s="31"/>
    </row>
    <row r="6" spans="1:3" ht="19.5" customHeight="1">
      <c r="A6" s="43" t="s">
        <v>70</v>
      </c>
      <c r="B6" s="43" t="s">
        <v>72</v>
      </c>
      <c r="C6" s="43" t="s">
        <v>157</v>
      </c>
    </row>
    <row r="7" spans="1:3" ht="19.5" customHeight="1" thickBot="1">
      <c r="A7" s="43"/>
      <c r="B7" s="43" t="s">
        <v>73</v>
      </c>
      <c r="C7" s="43"/>
    </row>
    <row r="8" spans="1:3" ht="7.5" customHeight="1" thickBot="1">
      <c r="A8" s="26">
        <v>1</v>
      </c>
      <c r="B8" s="26">
        <v>2</v>
      </c>
      <c r="C8" s="26">
        <v>3</v>
      </c>
    </row>
    <row r="9" spans="1:3" ht="30" customHeight="1">
      <c r="A9" s="3"/>
      <c r="B9" s="3"/>
      <c r="C9" s="3"/>
    </row>
    <row r="10" spans="1:3" ht="30" customHeight="1">
      <c r="A10" s="29"/>
      <c r="B10" s="29"/>
      <c r="C10" s="29"/>
    </row>
    <row r="11" spans="1:3" ht="30" customHeight="1">
      <c r="A11" s="29"/>
      <c r="B11" s="29"/>
      <c r="C11" s="29"/>
    </row>
    <row r="12" spans="1:3" ht="30" customHeight="1">
      <c r="A12" s="29"/>
      <c r="B12" s="29"/>
      <c r="C12" s="29"/>
    </row>
    <row r="13" spans="1:3" ht="30" customHeight="1" thickBot="1">
      <c r="A13" s="28"/>
      <c r="B13" s="28"/>
      <c r="C13" s="28"/>
    </row>
  </sheetData>
  <mergeCells count="2">
    <mergeCell ref="A1:C1"/>
    <mergeCell ref="A2:C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13
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8" sqref="B8"/>
    </sheetView>
  </sheetViews>
  <sheetFormatPr defaultColWidth="9.00390625" defaultRowHeight="12.75"/>
  <cols>
    <col min="1" max="1" width="57.125" style="25" customWidth="1"/>
    <col min="2" max="2" width="31.75390625" style="25" customWidth="1"/>
    <col min="3" max="16384" width="9.125" style="25" customWidth="1"/>
  </cols>
  <sheetData>
    <row r="1" spans="1:2" ht="19.5" customHeight="1">
      <c r="A1" s="295" t="s">
        <v>209</v>
      </c>
      <c r="B1" s="295"/>
    </row>
    <row r="2" spans="1:2" ht="19.5" customHeight="1">
      <c r="A2" s="62"/>
      <c r="B2" s="62"/>
    </row>
    <row r="3" ht="19.5" customHeight="1" thickBot="1">
      <c r="B3" s="109" t="s">
        <v>164</v>
      </c>
    </row>
    <row r="4" spans="1:2" ht="19.5" customHeight="1" thickBot="1">
      <c r="A4" s="31" t="s">
        <v>160</v>
      </c>
      <c r="B4" s="31" t="s">
        <v>159</v>
      </c>
    </row>
    <row r="5" spans="1:2" ht="7.5" customHeight="1" thickBot="1">
      <c r="A5" s="26">
        <v>1</v>
      </c>
      <c r="B5" s="26">
        <v>2</v>
      </c>
    </row>
    <row r="6" spans="1:2" ht="30" customHeight="1">
      <c r="A6" s="58" t="s">
        <v>335</v>
      </c>
      <c r="B6" s="140">
        <v>91740</v>
      </c>
    </row>
    <row r="7" spans="1:2" ht="30" customHeight="1">
      <c r="A7" s="61" t="s">
        <v>336</v>
      </c>
      <c r="B7" s="141">
        <v>233420</v>
      </c>
    </row>
    <row r="8" spans="1:2" ht="30" customHeight="1">
      <c r="A8" s="17"/>
      <c r="B8" s="141"/>
    </row>
    <row r="9" spans="1:2" ht="30" customHeight="1" thickBot="1">
      <c r="A9" s="53"/>
      <c r="B9" s="142"/>
    </row>
    <row r="10" spans="1:2" ht="30" customHeight="1" thickBot="1">
      <c r="A10" s="84" t="s">
        <v>161</v>
      </c>
      <c r="B10" s="143">
        <f>B6+B7+B8</f>
        <v>325160</v>
      </c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14
do uchwały Rady Gminy nr XXXVI/247/05  
z dnia   17 grudnia 2005 r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1" sqref="B11"/>
    </sheetView>
  </sheetViews>
  <sheetFormatPr defaultColWidth="9.00390625" defaultRowHeight="12.75"/>
  <cols>
    <col min="1" max="1" width="57.125" style="0" customWidth="1"/>
    <col min="2" max="2" width="31.75390625" style="0" customWidth="1"/>
  </cols>
  <sheetData>
    <row r="1" spans="1:2" ht="53.25" customHeight="1">
      <c r="A1" s="295" t="s">
        <v>210</v>
      </c>
      <c r="B1" s="295"/>
    </row>
    <row r="2" spans="1:2" ht="19.5" customHeight="1">
      <c r="A2" s="62"/>
      <c r="B2" s="62"/>
    </row>
    <row r="3" spans="1:2" ht="19.5" customHeight="1" thickBot="1">
      <c r="A3" s="25"/>
      <c r="B3" s="105" t="s">
        <v>156</v>
      </c>
    </row>
    <row r="4" spans="1:2" ht="19.5" customHeight="1" thickBot="1">
      <c r="A4" s="31" t="s">
        <v>158</v>
      </c>
      <c r="B4" s="31" t="s">
        <v>159</v>
      </c>
    </row>
    <row r="5" spans="1:2" ht="7.5" customHeight="1" thickBot="1">
      <c r="A5" s="26">
        <v>1</v>
      </c>
      <c r="B5" s="26">
        <v>2</v>
      </c>
    </row>
    <row r="6" spans="1:2" ht="30" customHeight="1">
      <c r="A6" s="3" t="s">
        <v>334</v>
      </c>
      <c r="B6" s="139">
        <v>30500</v>
      </c>
    </row>
    <row r="7" spans="1:2" ht="30" customHeight="1">
      <c r="A7" s="29"/>
      <c r="B7" s="29"/>
    </row>
    <row r="8" spans="1:2" ht="30" customHeight="1">
      <c r="A8" s="29"/>
      <c r="B8" s="29"/>
    </row>
    <row r="9" spans="1:2" ht="30" customHeight="1" thickBot="1">
      <c r="A9" s="29"/>
      <c r="B9" s="29"/>
    </row>
    <row r="10" spans="1:2" ht="30" customHeight="1" thickBot="1">
      <c r="A10" s="84" t="s">
        <v>161</v>
      </c>
      <c r="B10" s="143">
        <f>B6+B7+B8</f>
        <v>30500</v>
      </c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15
do uchwały Rady Gminy nr XXXVI/247/05.
z dnia  17  grudnia 2005 r.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26" sqref="B26"/>
    </sheetView>
  </sheetViews>
  <sheetFormatPr defaultColWidth="9.00390625" defaultRowHeight="12.75"/>
  <cols>
    <col min="1" max="1" width="57.125" style="0" customWidth="1"/>
    <col min="2" max="2" width="31.75390625" style="0" customWidth="1"/>
  </cols>
  <sheetData>
    <row r="1" spans="1:2" ht="35.25" customHeight="1">
      <c r="A1" s="295" t="s">
        <v>211</v>
      </c>
      <c r="B1" s="295"/>
    </row>
    <row r="2" spans="1:2" ht="19.5" customHeight="1">
      <c r="A2" s="62"/>
      <c r="B2" s="62"/>
    </row>
    <row r="3" spans="1:2" ht="19.5" customHeight="1" thickBot="1">
      <c r="A3" s="25"/>
      <c r="B3" s="109" t="s">
        <v>164</v>
      </c>
    </row>
    <row r="4" spans="1:2" ht="19.5" customHeight="1" thickBot="1">
      <c r="A4" s="31" t="s">
        <v>69</v>
      </c>
      <c r="B4" s="31" t="s">
        <v>159</v>
      </c>
    </row>
    <row r="5" spans="1:2" ht="7.5" customHeight="1" thickBot="1">
      <c r="A5" s="26">
        <v>1</v>
      </c>
      <c r="B5" s="26">
        <v>2</v>
      </c>
    </row>
    <row r="6" spans="1:2" ht="30" customHeight="1">
      <c r="A6" s="3"/>
      <c r="B6" s="3"/>
    </row>
    <row r="7" spans="1:2" ht="30" customHeight="1">
      <c r="A7" s="29"/>
      <c r="B7" s="29"/>
    </row>
    <row r="8" spans="1:2" ht="30" customHeight="1">
      <c r="A8" s="29"/>
      <c r="B8" s="29"/>
    </row>
    <row r="9" spans="1:2" ht="30" customHeight="1" thickBot="1">
      <c r="A9" s="29"/>
      <c r="B9" s="29"/>
    </row>
    <row r="10" spans="1:2" ht="30" customHeight="1" thickBot="1">
      <c r="A10" s="84" t="s">
        <v>161</v>
      </c>
      <c r="B10" s="23"/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16
do uchwały Rady Gminy nr ...............
z dnia ..............................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H7" sqref="H7"/>
    </sheetView>
  </sheetViews>
  <sheetFormatPr defaultColWidth="9.00390625" defaultRowHeight="12.75"/>
  <cols>
    <col min="1" max="1" width="57.125" style="0" customWidth="1"/>
    <col min="2" max="2" width="31.75390625" style="0" customWidth="1"/>
  </cols>
  <sheetData>
    <row r="1" spans="1:2" ht="18">
      <c r="A1" s="295" t="s">
        <v>212</v>
      </c>
      <c r="B1" s="295"/>
    </row>
    <row r="2" spans="1:2" ht="19.5" customHeight="1">
      <c r="A2" s="62"/>
      <c r="B2" s="62"/>
    </row>
    <row r="3" spans="1:2" ht="19.5" customHeight="1" thickBot="1">
      <c r="A3" s="25"/>
      <c r="B3" s="109" t="s">
        <v>164</v>
      </c>
    </row>
    <row r="4" spans="1:2" ht="19.5" customHeight="1" thickBot="1">
      <c r="A4" s="31" t="s">
        <v>69</v>
      </c>
      <c r="B4" s="31" t="s">
        <v>159</v>
      </c>
    </row>
    <row r="5" spans="1:2" ht="7.5" customHeight="1" thickBot="1">
      <c r="A5" s="26">
        <v>1</v>
      </c>
      <c r="B5" s="26">
        <v>2</v>
      </c>
    </row>
    <row r="6" spans="1:2" ht="30" customHeight="1">
      <c r="A6" s="3"/>
      <c r="B6" s="3"/>
    </row>
    <row r="7" spans="1:2" ht="30" customHeight="1">
      <c r="A7" s="29"/>
      <c r="B7" s="29"/>
    </row>
    <row r="8" spans="1:2" ht="30" customHeight="1">
      <c r="A8" s="29"/>
      <c r="B8" s="29"/>
    </row>
    <row r="9" spans="1:2" ht="30" customHeight="1" thickBot="1">
      <c r="A9" s="29"/>
      <c r="B9" s="29"/>
    </row>
    <row r="10" spans="1:2" ht="30" customHeight="1" thickBot="1">
      <c r="A10" s="84" t="s">
        <v>161</v>
      </c>
      <c r="B10" s="23"/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17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B7" sqref="B7:B49"/>
    </sheetView>
  </sheetViews>
  <sheetFormatPr defaultColWidth="9.00390625" defaultRowHeight="12.75"/>
  <cols>
    <col min="1" max="1" width="35.25390625" style="0" customWidth="1"/>
    <col min="2" max="2" width="16.125" style="0" customWidth="1"/>
    <col min="3" max="3" width="13.625" style="0" customWidth="1"/>
    <col min="4" max="4" width="8.25390625" style="0" customWidth="1"/>
    <col min="5" max="5" width="12.625" style="0" customWidth="1"/>
    <col min="6" max="6" width="11.75390625" style="0" customWidth="1"/>
  </cols>
  <sheetData>
    <row r="1" spans="1:6" ht="18">
      <c r="A1" s="271" t="s">
        <v>197</v>
      </c>
      <c r="B1" s="271"/>
      <c r="C1" s="271"/>
      <c r="D1" s="271"/>
      <c r="E1" s="271"/>
      <c r="F1" s="271"/>
    </row>
    <row r="2" ht="13.5" thickBot="1">
      <c r="F2" s="45" t="s">
        <v>156</v>
      </c>
    </row>
    <row r="3" spans="1:13" ht="15.75" thickBot="1">
      <c r="A3" s="4"/>
      <c r="B3" s="5" t="s">
        <v>1</v>
      </c>
      <c r="C3" s="5" t="s">
        <v>3</v>
      </c>
      <c r="D3" s="5" t="s">
        <v>4</v>
      </c>
      <c r="E3" s="272" t="s">
        <v>7</v>
      </c>
      <c r="F3" s="272"/>
      <c r="G3" s="1"/>
      <c r="H3" s="1"/>
      <c r="I3" s="1"/>
      <c r="J3" s="1"/>
      <c r="K3" s="1"/>
      <c r="L3" s="1"/>
      <c r="M3" s="1"/>
    </row>
    <row r="4" spans="1:13" ht="15">
      <c r="A4" s="6" t="s">
        <v>0</v>
      </c>
      <c r="B4" s="6" t="s">
        <v>2</v>
      </c>
      <c r="C4" s="6" t="s">
        <v>198</v>
      </c>
      <c r="D4" s="6" t="s">
        <v>5</v>
      </c>
      <c r="E4" s="6" t="s">
        <v>8</v>
      </c>
      <c r="F4" s="6" t="s">
        <v>9</v>
      </c>
      <c r="G4" s="1"/>
      <c r="H4" s="1"/>
      <c r="I4" s="1"/>
      <c r="J4" s="1"/>
      <c r="K4" s="1"/>
      <c r="L4" s="1"/>
      <c r="M4" s="1"/>
    </row>
    <row r="5" spans="1:13" ht="15.75" thickBot="1">
      <c r="A5" s="6"/>
      <c r="B5" s="6" t="s">
        <v>316</v>
      </c>
      <c r="C5" s="6"/>
      <c r="D5" s="7" t="s">
        <v>6</v>
      </c>
      <c r="E5" s="6" t="s">
        <v>315</v>
      </c>
      <c r="F5" s="6" t="s">
        <v>165</v>
      </c>
      <c r="G5" s="1"/>
      <c r="H5" s="1"/>
      <c r="I5" s="1"/>
      <c r="J5" s="1"/>
      <c r="K5" s="1"/>
      <c r="L5" s="1"/>
      <c r="M5" s="1"/>
    </row>
    <row r="6" spans="1:6" ht="7.5" customHeight="1" thickBo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</row>
    <row r="7" spans="1:6" ht="12.75">
      <c r="A7" s="14" t="s">
        <v>127</v>
      </c>
      <c r="B7" s="169"/>
      <c r="C7" s="169">
        <f>C8+C9+C11+C12+C13+C14+++C15+C16+C17+C18+++C19+C20++C21</f>
        <v>2874702</v>
      </c>
      <c r="D7" s="169"/>
      <c r="E7" s="169"/>
      <c r="F7" s="169"/>
    </row>
    <row r="8" spans="1:6" ht="12.75">
      <c r="A8" s="16" t="s">
        <v>170</v>
      </c>
      <c r="B8" s="141"/>
      <c r="C8" s="141">
        <v>1696297</v>
      </c>
      <c r="D8" s="141"/>
      <c r="E8" s="141"/>
      <c r="F8" s="141"/>
    </row>
    <row r="9" spans="1:6" ht="12.75">
      <c r="A9" s="16" t="s">
        <v>171</v>
      </c>
      <c r="B9" s="141"/>
      <c r="C9" s="141">
        <v>577726</v>
      </c>
      <c r="D9" s="141"/>
      <c r="E9" s="141"/>
      <c r="F9" s="141"/>
    </row>
    <row r="10" spans="1:6" ht="12.75">
      <c r="A10" s="10" t="s">
        <v>143</v>
      </c>
      <c r="B10" s="140"/>
      <c r="C10" s="140"/>
      <c r="D10" s="140"/>
      <c r="E10" s="140"/>
      <c r="F10" s="140"/>
    </row>
    <row r="11" spans="1:6" ht="12.75">
      <c r="A11" s="18" t="s">
        <v>172</v>
      </c>
      <c r="B11" s="145"/>
      <c r="C11" s="145">
        <v>106083</v>
      </c>
      <c r="D11" s="145"/>
      <c r="E11" s="145"/>
      <c r="F11" s="145"/>
    </row>
    <row r="12" spans="1:6" ht="12.75">
      <c r="A12" s="20" t="s">
        <v>296</v>
      </c>
      <c r="B12" s="145"/>
      <c r="C12" s="145">
        <v>64510</v>
      </c>
      <c r="D12" s="145"/>
      <c r="E12" s="145"/>
      <c r="F12" s="145"/>
    </row>
    <row r="13" spans="1:6" ht="12.75">
      <c r="A13" s="16" t="s">
        <v>297</v>
      </c>
      <c r="B13" s="141"/>
      <c r="C13" s="141">
        <v>2500</v>
      </c>
      <c r="D13" s="141"/>
      <c r="E13" s="141"/>
      <c r="F13" s="141"/>
    </row>
    <row r="14" spans="1:6" ht="12.75">
      <c r="A14" s="16" t="s">
        <v>358</v>
      </c>
      <c r="B14" s="141"/>
      <c r="C14" s="141">
        <v>120377</v>
      </c>
      <c r="D14" s="141"/>
      <c r="E14" s="141"/>
      <c r="F14" s="141"/>
    </row>
    <row r="15" spans="1:6" ht="12.75">
      <c r="A15" s="16" t="s">
        <v>359</v>
      </c>
      <c r="B15" s="141"/>
      <c r="C15" s="141">
        <v>11608</v>
      </c>
      <c r="D15" s="141"/>
      <c r="E15" s="141"/>
      <c r="F15" s="141"/>
    </row>
    <row r="16" spans="1:6" ht="12.75">
      <c r="A16" s="16" t="s">
        <v>360</v>
      </c>
      <c r="B16" s="141"/>
      <c r="C16" s="141">
        <v>56000</v>
      </c>
      <c r="D16" s="141"/>
      <c r="E16" s="141"/>
      <c r="F16" s="141"/>
    </row>
    <row r="17" spans="1:6" ht="12.75">
      <c r="A17" s="16" t="s">
        <v>361</v>
      </c>
      <c r="B17" s="141"/>
      <c r="C17" s="141">
        <v>10150</v>
      </c>
      <c r="D17" s="141"/>
      <c r="E17" s="141"/>
      <c r="F17" s="141"/>
    </row>
    <row r="18" spans="1:6" ht="12.75">
      <c r="A18" s="16" t="s">
        <v>362</v>
      </c>
      <c r="B18" s="141"/>
      <c r="C18" s="141">
        <v>10199</v>
      </c>
      <c r="D18" s="141"/>
      <c r="E18" s="141"/>
      <c r="F18" s="141"/>
    </row>
    <row r="19" spans="1:6" ht="25.5">
      <c r="A19" s="172" t="s">
        <v>364</v>
      </c>
      <c r="B19" s="141"/>
      <c r="C19" s="141">
        <v>126000</v>
      </c>
      <c r="D19" s="141"/>
      <c r="E19" s="141"/>
      <c r="F19" s="141"/>
    </row>
    <row r="20" spans="1:6" ht="12.75">
      <c r="A20" s="172" t="s">
        <v>363</v>
      </c>
      <c r="B20" s="141"/>
      <c r="C20" s="141">
        <v>3080</v>
      </c>
      <c r="D20" s="141"/>
      <c r="E20" s="141"/>
      <c r="F20" s="141"/>
    </row>
    <row r="21" spans="1:6" ht="26.25" thickBot="1">
      <c r="A21" s="173" t="s">
        <v>365</v>
      </c>
      <c r="B21" s="170"/>
      <c r="C21" s="170">
        <v>90172</v>
      </c>
      <c r="D21" s="170"/>
      <c r="E21" s="170"/>
      <c r="F21" s="170"/>
    </row>
    <row r="22" spans="1:6" ht="38.25">
      <c r="A22" s="118" t="s">
        <v>366</v>
      </c>
      <c r="B22" s="145"/>
      <c r="C22" s="145">
        <f>C24+C26</f>
        <v>1299234</v>
      </c>
      <c r="D22" s="145"/>
      <c r="E22" s="145"/>
      <c r="F22" s="145"/>
    </row>
    <row r="23" spans="1:6" ht="12.75">
      <c r="A23" s="10" t="s">
        <v>367</v>
      </c>
      <c r="B23" s="140"/>
      <c r="C23" s="140"/>
      <c r="D23" s="140"/>
      <c r="E23" s="140"/>
      <c r="F23" s="140"/>
    </row>
    <row r="24" spans="1:6" ht="12.75">
      <c r="A24" s="18" t="s">
        <v>173</v>
      </c>
      <c r="B24" s="145"/>
      <c r="C24" s="145">
        <v>3635</v>
      </c>
      <c r="D24" s="145"/>
      <c r="E24" s="145"/>
      <c r="F24" s="145"/>
    </row>
    <row r="25" spans="1:6" ht="12.75">
      <c r="A25" s="10" t="s">
        <v>368</v>
      </c>
      <c r="B25" s="140"/>
      <c r="C25" s="140"/>
      <c r="D25" s="140"/>
      <c r="E25" s="140"/>
      <c r="F25" s="140"/>
    </row>
    <row r="26" spans="1:6" ht="13.5" thickBot="1">
      <c r="A26" s="63" t="s">
        <v>174</v>
      </c>
      <c r="B26" s="171"/>
      <c r="C26" s="171">
        <v>1295599</v>
      </c>
      <c r="D26" s="171"/>
      <c r="E26" s="171"/>
      <c r="F26" s="171"/>
    </row>
    <row r="27" spans="1:6" ht="12.75">
      <c r="A27" s="14" t="s">
        <v>11</v>
      </c>
      <c r="B27" s="169"/>
      <c r="C27" s="169">
        <f>C28+C29</f>
        <v>277290</v>
      </c>
      <c r="D27" s="169"/>
      <c r="E27" s="169"/>
      <c r="F27" s="169"/>
    </row>
    <row r="28" spans="1:6" ht="12.75">
      <c r="A28" s="16" t="s">
        <v>12</v>
      </c>
      <c r="B28" s="141"/>
      <c r="C28" s="141">
        <v>139990</v>
      </c>
      <c r="D28" s="141"/>
      <c r="E28" s="141"/>
      <c r="F28" s="141"/>
    </row>
    <row r="29" spans="1:6" ht="13.5" thickBot="1">
      <c r="A29" s="21" t="s">
        <v>13</v>
      </c>
      <c r="B29" s="170"/>
      <c r="C29" s="170">
        <v>137300</v>
      </c>
      <c r="D29" s="170"/>
      <c r="E29" s="170"/>
      <c r="F29" s="170"/>
    </row>
    <row r="30" spans="1:6" ht="12.75">
      <c r="A30" s="9" t="s">
        <v>14</v>
      </c>
      <c r="B30" s="140"/>
      <c r="C30" s="140">
        <v>0</v>
      </c>
      <c r="D30" s="140"/>
      <c r="E30" s="140"/>
      <c r="F30" s="140"/>
    </row>
    <row r="31" spans="1:6" ht="13.5" thickBot="1">
      <c r="A31" s="22" t="s">
        <v>15</v>
      </c>
      <c r="B31" s="171"/>
      <c r="C31" s="171"/>
      <c r="D31" s="171"/>
      <c r="E31" s="171"/>
      <c r="F31" s="171"/>
    </row>
    <row r="32" spans="1:6" ht="13.5" thickBot="1">
      <c r="A32" s="23" t="s">
        <v>16</v>
      </c>
      <c r="B32" s="143"/>
      <c r="C32" s="143">
        <v>0</v>
      </c>
      <c r="D32" s="143"/>
      <c r="E32" s="143"/>
      <c r="F32" s="143"/>
    </row>
    <row r="33" spans="1:6" ht="12.75">
      <c r="A33" s="9" t="s">
        <v>17</v>
      </c>
      <c r="B33" s="140"/>
      <c r="C33" s="140">
        <f>C7+C22+C27+C30+C32</f>
        <v>4451226</v>
      </c>
      <c r="D33" s="140"/>
      <c r="E33" s="140"/>
      <c r="F33" s="140"/>
    </row>
    <row r="34" spans="1:6" ht="13.5" thickBot="1">
      <c r="A34" s="12" t="s">
        <v>295</v>
      </c>
      <c r="B34" s="140"/>
      <c r="C34" s="140"/>
      <c r="D34" s="140"/>
      <c r="E34" s="140"/>
      <c r="F34" s="140"/>
    </row>
    <row r="35" spans="1:6" ht="13.5" thickBot="1">
      <c r="A35" s="23" t="s">
        <v>22</v>
      </c>
      <c r="B35" s="143"/>
      <c r="C35" s="143">
        <v>10069215</v>
      </c>
      <c r="D35" s="143"/>
      <c r="E35" s="143"/>
      <c r="F35" s="143"/>
    </row>
    <row r="36" spans="1:6" ht="13.5" thickBot="1">
      <c r="A36" s="23" t="s">
        <v>144</v>
      </c>
      <c r="B36" s="143"/>
      <c r="C36" s="143">
        <f>C38+C40+C43+C44</f>
        <v>4854722</v>
      </c>
      <c r="D36" s="143"/>
      <c r="E36" s="143"/>
      <c r="F36" s="143"/>
    </row>
    <row r="37" spans="1:6" ht="12.75">
      <c r="A37" s="10" t="s">
        <v>18</v>
      </c>
      <c r="B37" s="140"/>
      <c r="C37" s="140"/>
      <c r="D37" s="140"/>
      <c r="E37" s="140"/>
      <c r="F37" s="140"/>
    </row>
    <row r="38" spans="1:6" ht="12.75">
      <c r="A38" s="18" t="s">
        <v>175</v>
      </c>
      <c r="B38" s="145"/>
      <c r="C38" s="145">
        <v>434000</v>
      </c>
      <c r="D38" s="145"/>
      <c r="E38" s="145"/>
      <c r="F38" s="145"/>
    </row>
    <row r="39" spans="1:6" ht="12.75">
      <c r="A39" s="10" t="s">
        <v>19</v>
      </c>
      <c r="B39" s="140"/>
      <c r="C39" s="140"/>
      <c r="D39" s="140"/>
      <c r="E39" s="140"/>
      <c r="F39" s="140"/>
    </row>
    <row r="40" spans="1:6" ht="12.75">
      <c r="A40" s="18" t="s">
        <v>176</v>
      </c>
      <c r="B40" s="145"/>
      <c r="C40" s="145">
        <v>4380722</v>
      </c>
      <c r="D40" s="145"/>
      <c r="E40" s="145"/>
      <c r="F40" s="145"/>
    </row>
    <row r="41" spans="1:6" ht="12.75">
      <c r="A41" s="10" t="s">
        <v>177</v>
      </c>
      <c r="B41" s="140"/>
      <c r="C41" s="140"/>
      <c r="D41" s="140"/>
      <c r="E41" s="140"/>
      <c r="F41" s="140"/>
    </row>
    <row r="42" spans="1:6" ht="12.75">
      <c r="A42" s="11" t="s">
        <v>178</v>
      </c>
      <c r="B42" s="140"/>
      <c r="C42" s="140"/>
      <c r="D42" s="140"/>
      <c r="E42" s="140"/>
      <c r="F42" s="140"/>
    </row>
    <row r="43" spans="1:6" ht="12.75">
      <c r="A43" s="18" t="s">
        <v>179</v>
      </c>
      <c r="B43" s="145"/>
      <c r="C43" s="145">
        <v>0</v>
      </c>
      <c r="D43" s="145"/>
      <c r="E43" s="145"/>
      <c r="F43" s="145"/>
    </row>
    <row r="44" spans="1:6" ht="13.5" thickBot="1">
      <c r="A44" s="10" t="s">
        <v>20</v>
      </c>
      <c r="B44" s="140"/>
      <c r="C44" s="140">
        <v>40000</v>
      </c>
      <c r="D44" s="140"/>
      <c r="E44" s="140"/>
      <c r="F44" s="140"/>
    </row>
    <row r="45" spans="1:6" ht="12.75">
      <c r="A45" s="99" t="s">
        <v>21</v>
      </c>
      <c r="B45" s="144"/>
      <c r="C45" s="144">
        <f>C35+C36</f>
        <v>14923937</v>
      </c>
      <c r="D45" s="144"/>
      <c r="E45" s="144"/>
      <c r="F45" s="144"/>
    </row>
    <row r="46" spans="1:6" ht="13.5" thickBot="1">
      <c r="A46" s="12" t="s">
        <v>23</v>
      </c>
      <c r="B46" s="140"/>
      <c r="C46" s="140"/>
      <c r="D46" s="140"/>
      <c r="E46" s="140"/>
      <c r="F46" s="140"/>
    </row>
    <row r="47" spans="1:6" ht="12.75">
      <c r="A47" s="99" t="s">
        <v>226</v>
      </c>
      <c r="B47" s="144"/>
      <c r="C47" s="144"/>
      <c r="D47" s="144"/>
      <c r="E47" s="144"/>
      <c r="F47" s="144"/>
    </row>
    <row r="48" spans="1:6" ht="13.5" thickBot="1">
      <c r="A48" s="63" t="s">
        <v>213</v>
      </c>
      <c r="B48" s="171"/>
      <c r="C48" s="171">
        <v>14429566</v>
      </c>
      <c r="D48" s="171"/>
      <c r="E48" s="171"/>
      <c r="F48" s="171"/>
    </row>
    <row r="49" spans="1:6" ht="13.5" thickBot="1">
      <c r="A49" s="24" t="s">
        <v>227</v>
      </c>
      <c r="B49" s="143"/>
      <c r="C49" s="143">
        <f>C33+C45+C48</f>
        <v>33804729</v>
      </c>
      <c r="D49" s="143"/>
      <c r="E49" s="143"/>
      <c r="F49" s="143"/>
    </row>
    <row r="52" spans="1:2" ht="14.25">
      <c r="A52" s="268" t="s">
        <v>35</v>
      </c>
      <c r="B52" s="273"/>
    </row>
    <row r="56" spans="1:3" ht="12.75">
      <c r="A56" s="65"/>
      <c r="B56" s="64"/>
      <c r="C56" s="64"/>
    </row>
  </sheetData>
  <mergeCells count="3">
    <mergeCell ref="E3:F3"/>
    <mergeCell ref="A1:F1"/>
    <mergeCell ref="A52:B52"/>
  </mergeCells>
  <printOptions horizontalCentered="1" verticalCentered="1"/>
  <pageMargins left="0.31496062992125984" right="0.2755905511811024" top="0.5905511811023623" bottom="0.5905511811023623" header="0.5118110236220472" footer="0.5118110236220472"/>
  <pageSetup horizontalDpi="600" verticalDpi="600" orientation="portrait" paperSize="9" scale="95" r:id="rId1"/>
  <headerFooter alignWithMargins="0">
    <oddHeader>&amp;RZałącznik nr 1a
do uchwały Rady Gminy nrXXXVI/247/05
z dnia  17 grudnia 2005r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9">
      <selection activeCell="C27" sqref="C27"/>
    </sheetView>
  </sheetViews>
  <sheetFormatPr defaultColWidth="9.00390625" defaultRowHeight="12.75"/>
  <cols>
    <col min="1" max="1" width="5.25390625" style="25" bestFit="1" customWidth="1"/>
    <col min="2" max="2" width="63.125" style="25" customWidth="1"/>
    <col min="3" max="3" width="17.75390625" style="25" customWidth="1"/>
    <col min="4" max="16384" width="9.125" style="25" customWidth="1"/>
  </cols>
  <sheetData>
    <row r="1" spans="1:10" ht="19.5" customHeight="1">
      <c r="A1" s="274" t="s">
        <v>136</v>
      </c>
      <c r="B1" s="274"/>
      <c r="C1" s="274"/>
      <c r="D1" s="62"/>
      <c r="E1" s="62"/>
      <c r="F1" s="62"/>
      <c r="G1" s="62"/>
      <c r="H1" s="62"/>
      <c r="I1" s="62"/>
      <c r="J1" s="62"/>
    </row>
    <row r="2" spans="1:7" ht="19.5" customHeight="1">
      <c r="A2" s="274" t="s">
        <v>169</v>
      </c>
      <c r="B2" s="274"/>
      <c r="C2" s="274"/>
      <c r="D2" s="62"/>
      <c r="E2" s="62"/>
      <c r="F2" s="62"/>
      <c r="G2" s="62"/>
    </row>
    <row r="4" ht="13.5" thickBot="1">
      <c r="C4" s="105" t="s">
        <v>156</v>
      </c>
    </row>
    <row r="5" spans="1:10" ht="19.5" customHeight="1" thickBot="1">
      <c r="A5" s="31" t="s">
        <v>43</v>
      </c>
      <c r="B5" s="31" t="s">
        <v>0</v>
      </c>
      <c r="C5" s="31" t="s">
        <v>200</v>
      </c>
      <c r="D5" s="82"/>
      <c r="E5" s="82"/>
      <c r="F5" s="82"/>
      <c r="G5" s="82"/>
      <c r="H5" s="82"/>
      <c r="I5" s="83"/>
      <c r="J5" s="83"/>
    </row>
    <row r="6" spans="1:10" ht="19.5" customHeight="1" thickBot="1">
      <c r="A6" s="84" t="s">
        <v>50</v>
      </c>
      <c r="B6" s="85" t="s">
        <v>128</v>
      </c>
      <c r="C6" s="149">
        <f>C7</f>
        <v>30000</v>
      </c>
      <c r="D6" s="82"/>
      <c r="E6" s="82"/>
      <c r="F6" s="82"/>
      <c r="G6" s="82"/>
      <c r="H6" s="82"/>
      <c r="I6" s="83"/>
      <c r="J6" s="83"/>
    </row>
    <row r="7" spans="1:10" ht="19.5" customHeight="1">
      <c r="A7" s="86" t="s">
        <v>52</v>
      </c>
      <c r="B7" s="87" t="s">
        <v>129</v>
      </c>
      <c r="C7" s="150">
        <v>30000</v>
      </c>
      <c r="D7" s="82"/>
      <c r="E7" s="82"/>
      <c r="F7" s="82"/>
      <c r="G7" s="82"/>
      <c r="H7" s="82"/>
      <c r="I7" s="83"/>
      <c r="J7" s="83"/>
    </row>
    <row r="8" spans="1:10" ht="19.5" customHeight="1">
      <c r="A8" s="76" t="s">
        <v>53</v>
      </c>
      <c r="B8" s="77" t="s">
        <v>130</v>
      </c>
      <c r="C8" s="151"/>
      <c r="D8" s="82"/>
      <c r="E8" s="82"/>
      <c r="F8" s="82"/>
      <c r="G8" s="82"/>
      <c r="H8" s="82"/>
      <c r="I8" s="83"/>
      <c r="J8" s="83"/>
    </row>
    <row r="9" spans="1:10" ht="19.5" customHeight="1">
      <c r="A9" s="76" t="s">
        <v>54</v>
      </c>
      <c r="B9" s="77" t="s">
        <v>131</v>
      </c>
      <c r="C9" s="151"/>
      <c r="D9" s="82"/>
      <c r="E9" s="82"/>
      <c r="F9" s="82"/>
      <c r="G9" s="82"/>
      <c r="H9" s="82"/>
      <c r="I9" s="83"/>
      <c r="J9" s="83"/>
    </row>
    <row r="10" spans="1:10" ht="19.5" customHeight="1" thickBot="1">
      <c r="A10" s="86" t="s">
        <v>10</v>
      </c>
      <c r="B10" s="87" t="s">
        <v>132</v>
      </c>
      <c r="C10" s="150"/>
      <c r="D10" s="82"/>
      <c r="E10" s="82"/>
      <c r="F10" s="82"/>
      <c r="G10" s="82"/>
      <c r="H10" s="82"/>
      <c r="I10" s="83"/>
      <c r="J10" s="83"/>
    </row>
    <row r="11" spans="1:10" ht="19.5" customHeight="1" thickBot="1">
      <c r="A11" s="84" t="s">
        <v>56</v>
      </c>
      <c r="B11" s="85" t="s">
        <v>45</v>
      </c>
      <c r="C11" s="149">
        <f>C12+C13+++C14</f>
        <v>31000</v>
      </c>
      <c r="D11" s="82"/>
      <c r="E11" s="82"/>
      <c r="F11" s="82"/>
      <c r="G11" s="82"/>
      <c r="H11" s="82"/>
      <c r="I11" s="83"/>
      <c r="J11" s="83"/>
    </row>
    <row r="12" spans="1:10" ht="19.5" customHeight="1">
      <c r="A12" s="86" t="s">
        <v>52</v>
      </c>
      <c r="B12" s="78" t="s">
        <v>194</v>
      </c>
      <c r="C12" s="150">
        <v>31000</v>
      </c>
      <c r="D12" s="82"/>
      <c r="E12" s="82"/>
      <c r="F12" s="82"/>
      <c r="G12" s="82"/>
      <c r="H12" s="82"/>
      <c r="I12" s="83"/>
      <c r="J12" s="83"/>
    </row>
    <row r="13" spans="1:10" ht="19.5" customHeight="1">
      <c r="A13" s="76" t="s">
        <v>53</v>
      </c>
      <c r="B13" s="79" t="s">
        <v>298</v>
      </c>
      <c r="C13" s="151"/>
      <c r="D13" s="82"/>
      <c r="E13" s="82"/>
      <c r="F13" s="82"/>
      <c r="G13" s="82"/>
      <c r="H13" s="82"/>
      <c r="I13" s="83"/>
      <c r="J13" s="83"/>
    </row>
    <row r="14" spans="1:10" ht="19.5" customHeight="1" thickBot="1">
      <c r="A14" s="76" t="s">
        <v>54</v>
      </c>
      <c r="B14" s="79" t="s">
        <v>163</v>
      </c>
      <c r="C14" s="151"/>
      <c r="D14" s="82"/>
      <c r="E14" s="82"/>
      <c r="F14" s="82"/>
      <c r="G14" s="82"/>
      <c r="H14" s="82"/>
      <c r="I14" s="83"/>
      <c r="J14" s="83"/>
    </row>
    <row r="15" spans="1:10" ht="19.5" customHeight="1" thickBot="1">
      <c r="A15" s="84" t="s">
        <v>57</v>
      </c>
      <c r="B15" s="85" t="s">
        <v>42</v>
      </c>
      <c r="C15" s="149">
        <f>C16+C23</f>
        <v>60000</v>
      </c>
      <c r="D15" s="82"/>
      <c r="E15" s="82"/>
      <c r="F15" s="82"/>
      <c r="G15" s="82"/>
      <c r="H15" s="82"/>
      <c r="I15" s="83"/>
      <c r="J15" s="83"/>
    </row>
    <row r="16" spans="1:10" ht="19.5" customHeight="1">
      <c r="A16" s="86" t="s">
        <v>52</v>
      </c>
      <c r="B16" s="78" t="s">
        <v>133</v>
      </c>
      <c r="C16" s="150">
        <f>C17+C18+C19+C20+C22</f>
        <v>20000</v>
      </c>
      <c r="D16" s="82"/>
      <c r="E16" s="82"/>
      <c r="F16" s="82"/>
      <c r="G16" s="82"/>
      <c r="H16" s="82"/>
      <c r="I16" s="83"/>
      <c r="J16" s="83"/>
    </row>
    <row r="17" spans="1:10" ht="19.5" customHeight="1">
      <c r="A17" s="76"/>
      <c r="B17" s="79" t="s">
        <v>162</v>
      </c>
      <c r="C17" s="151"/>
      <c r="D17" s="82"/>
      <c r="E17" s="82"/>
      <c r="F17" s="82"/>
      <c r="G17" s="82"/>
      <c r="H17" s="82"/>
      <c r="I17" s="83"/>
      <c r="J17" s="83"/>
    </row>
    <row r="18" spans="1:10" ht="19.5" customHeight="1">
      <c r="A18" s="76"/>
      <c r="B18" s="79" t="s">
        <v>299</v>
      </c>
      <c r="C18" s="151">
        <v>12000</v>
      </c>
      <c r="D18" s="82"/>
      <c r="E18" s="82"/>
      <c r="F18" s="82"/>
      <c r="G18" s="82"/>
      <c r="H18" s="82"/>
      <c r="I18" s="83"/>
      <c r="J18" s="83"/>
    </row>
    <row r="19" spans="1:10" ht="19.5" customHeight="1">
      <c r="A19" s="76"/>
      <c r="B19" s="79" t="s">
        <v>300</v>
      </c>
      <c r="C19" s="151">
        <v>7000</v>
      </c>
      <c r="D19" s="82"/>
      <c r="E19" s="82"/>
      <c r="F19" s="82"/>
      <c r="G19" s="82"/>
      <c r="H19" s="82"/>
      <c r="I19" s="83"/>
      <c r="J19" s="83"/>
    </row>
    <row r="20" spans="1:10" ht="19.5" customHeight="1">
      <c r="A20" s="76"/>
      <c r="B20" s="79" t="s">
        <v>301</v>
      </c>
      <c r="C20" s="151">
        <v>1000</v>
      </c>
      <c r="D20" s="82"/>
      <c r="E20" s="82"/>
      <c r="F20" s="82"/>
      <c r="G20" s="82"/>
      <c r="H20" s="82"/>
      <c r="I20" s="83"/>
      <c r="J20" s="83"/>
    </row>
    <row r="21" spans="1:10" ht="19.5" customHeight="1" hidden="1">
      <c r="A21" s="76"/>
      <c r="B21" s="80" t="s">
        <v>220</v>
      </c>
      <c r="C21" s="151"/>
      <c r="D21" s="82"/>
      <c r="E21" s="82"/>
      <c r="F21" s="82"/>
      <c r="G21" s="82"/>
      <c r="H21" s="82"/>
      <c r="I21" s="83"/>
      <c r="J21" s="83"/>
    </row>
    <row r="22" spans="1:10" ht="19.5" customHeight="1">
      <c r="A22" s="76"/>
      <c r="B22" s="79" t="s">
        <v>163</v>
      </c>
      <c r="C22" s="151"/>
      <c r="D22" s="82"/>
      <c r="E22" s="82"/>
      <c r="F22" s="82"/>
      <c r="G22" s="82"/>
      <c r="H22" s="82"/>
      <c r="I22" s="83"/>
      <c r="J22" s="83"/>
    </row>
    <row r="23" spans="1:10" ht="19.5" customHeight="1">
      <c r="A23" s="76" t="s">
        <v>53</v>
      </c>
      <c r="B23" s="79" t="s">
        <v>137</v>
      </c>
      <c r="C23" s="151">
        <f>C24+C25</f>
        <v>40000</v>
      </c>
      <c r="D23" s="82"/>
      <c r="E23" s="82"/>
      <c r="F23" s="82"/>
      <c r="G23" s="82"/>
      <c r="H23" s="82"/>
      <c r="I23" s="83"/>
      <c r="J23" s="83"/>
    </row>
    <row r="24" spans="1:10" ht="30">
      <c r="A24" s="76"/>
      <c r="B24" s="80" t="s">
        <v>193</v>
      </c>
      <c r="C24" s="151"/>
      <c r="D24" s="82"/>
      <c r="E24" s="82"/>
      <c r="F24" s="82"/>
      <c r="G24" s="82"/>
      <c r="H24" s="82"/>
      <c r="I24" s="83"/>
      <c r="J24" s="83"/>
    </row>
    <row r="25" spans="1:10" ht="45.75" thickBot="1">
      <c r="A25" s="120"/>
      <c r="B25" s="81" t="s">
        <v>225</v>
      </c>
      <c r="C25" s="150">
        <v>40000</v>
      </c>
      <c r="D25" s="82"/>
      <c r="E25" s="82"/>
      <c r="F25" s="82"/>
      <c r="G25" s="82"/>
      <c r="H25" s="82"/>
      <c r="I25" s="83"/>
      <c r="J25" s="83"/>
    </row>
    <row r="26" spans="1:10" ht="19.5" customHeight="1" thickBot="1">
      <c r="A26" s="84" t="s">
        <v>134</v>
      </c>
      <c r="B26" s="85" t="s">
        <v>135</v>
      </c>
      <c r="C26" s="149">
        <f>C27+C28+C29+C30</f>
        <v>1000</v>
      </c>
      <c r="D26" s="82"/>
      <c r="E26" s="82"/>
      <c r="F26" s="82"/>
      <c r="G26" s="82"/>
      <c r="H26" s="82"/>
      <c r="I26" s="83"/>
      <c r="J26" s="83"/>
    </row>
    <row r="27" spans="1:10" ht="19.5" customHeight="1">
      <c r="A27" s="86" t="s">
        <v>52</v>
      </c>
      <c r="B27" s="87" t="s">
        <v>129</v>
      </c>
      <c r="C27" s="150">
        <v>1000</v>
      </c>
      <c r="D27" s="82"/>
      <c r="E27" s="82"/>
      <c r="F27" s="82"/>
      <c r="G27" s="82"/>
      <c r="H27" s="82"/>
      <c r="I27" s="83"/>
      <c r="J27" s="83"/>
    </row>
    <row r="28" spans="1:10" ht="19.5" customHeight="1">
      <c r="A28" s="76" t="s">
        <v>53</v>
      </c>
      <c r="B28" s="77" t="s">
        <v>130</v>
      </c>
      <c r="C28" s="151"/>
      <c r="D28" s="82"/>
      <c r="E28" s="82"/>
      <c r="F28" s="82"/>
      <c r="G28" s="82"/>
      <c r="H28" s="82"/>
      <c r="I28" s="83"/>
      <c r="J28" s="83"/>
    </row>
    <row r="29" spans="1:10" ht="19.5" customHeight="1">
      <c r="A29" s="86" t="s">
        <v>54</v>
      </c>
      <c r="B29" s="87" t="s">
        <v>131</v>
      </c>
      <c r="C29" s="150"/>
      <c r="D29" s="82"/>
      <c r="E29" s="82"/>
      <c r="F29" s="82"/>
      <c r="G29" s="82"/>
      <c r="H29" s="82"/>
      <c r="I29" s="83"/>
      <c r="J29" s="83"/>
    </row>
    <row r="30" spans="1:10" ht="19.5" customHeight="1" thickBot="1">
      <c r="A30" s="106" t="s">
        <v>10</v>
      </c>
      <c r="B30" s="107" t="s">
        <v>132</v>
      </c>
      <c r="C30" s="152"/>
      <c r="D30" s="82"/>
      <c r="E30" s="82"/>
      <c r="F30" s="82"/>
      <c r="G30" s="82"/>
      <c r="H30" s="82"/>
      <c r="I30" s="83"/>
      <c r="J30" s="83"/>
    </row>
    <row r="31" spans="1:10" ht="15">
      <c r="A31" s="82"/>
      <c r="B31" s="82"/>
      <c r="C31" s="82"/>
      <c r="D31" s="82"/>
      <c r="E31" s="82"/>
      <c r="F31" s="82"/>
      <c r="G31" s="82"/>
      <c r="H31" s="82"/>
      <c r="I31" s="83"/>
      <c r="J31" s="83"/>
    </row>
    <row r="32" spans="1:10" ht="15">
      <c r="A32" s="82"/>
      <c r="B32" s="82"/>
      <c r="C32" s="82"/>
      <c r="D32" s="82"/>
      <c r="E32" s="82"/>
      <c r="F32" s="82"/>
      <c r="G32" s="82"/>
      <c r="H32" s="82"/>
      <c r="I32" s="83"/>
      <c r="J32" s="83"/>
    </row>
    <row r="33" spans="1:10" ht="15">
      <c r="A33" s="82"/>
      <c r="B33" s="82"/>
      <c r="C33" s="82"/>
      <c r="D33" s="82"/>
      <c r="E33" s="82"/>
      <c r="F33" s="82"/>
      <c r="G33" s="82"/>
      <c r="H33" s="82"/>
      <c r="I33" s="83"/>
      <c r="J33" s="83"/>
    </row>
    <row r="34" spans="1:10" ht="15">
      <c r="A34" s="82"/>
      <c r="B34" s="82"/>
      <c r="C34" s="82"/>
      <c r="D34" s="82"/>
      <c r="E34" s="82"/>
      <c r="F34" s="82"/>
      <c r="G34" s="82"/>
      <c r="H34" s="82"/>
      <c r="I34" s="83"/>
      <c r="J34" s="83"/>
    </row>
    <row r="35" spans="1:10" ht="15">
      <c r="A35" s="82"/>
      <c r="B35" s="82"/>
      <c r="C35" s="82"/>
      <c r="D35" s="82"/>
      <c r="E35" s="82"/>
      <c r="F35" s="82"/>
      <c r="G35" s="82"/>
      <c r="H35" s="82"/>
      <c r="I35" s="83"/>
      <c r="J35" s="83"/>
    </row>
    <row r="36" spans="1:10" ht="15">
      <c r="A36" s="82"/>
      <c r="B36" s="82"/>
      <c r="C36" s="82"/>
      <c r="D36" s="82"/>
      <c r="E36" s="82"/>
      <c r="F36" s="82"/>
      <c r="G36" s="82"/>
      <c r="H36" s="82"/>
      <c r="I36" s="83"/>
      <c r="J36" s="83"/>
    </row>
    <row r="37" spans="1:10" ht="15">
      <c r="A37" s="83"/>
      <c r="B37" s="83"/>
      <c r="C37" s="83"/>
      <c r="D37" s="83"/>
      <c r="E37" s="83"/>
      <c r="F37" s="83"/>
      <c r="G37" s="83"/>
      <c r="H37" s="83"/>
      <c r="I37" s="83"/>
      <c r="J37" s="83"/>
    </row>
    <row r="38" spans="1:10" ht="15">
      <c r="A38" s="83"/>
      <c r="B38" s="83"/>
      <c r="C38" s="83"/>
      <c r="D38" s="83"/>
      <c r="E38" s="83"/>
      <c r="F38" s="83"/>
      <c r="G38" s="83"/>
      <c r="H38" s="83"/>
      <c r="I38" s="83"/>
      <c r="J38" s="83"/>
    </row>
    <row r="39" spans="1:10" ht="15">
      <c r="A39" s="83"/>
      <c r="B39" s="83"/>
      <c r="C39" s="83"/>
      <c r="D39" s="83"/>
      <c r="E39" s="83"/>
      <c r="F39" s="83"/>
      <c r="G39" s="83"/>
      <c r="H39" s="83"/>
      <c r="I39" s="83"/>
      <c r="J39" s="83"/>
    </row>
    <row r="40" spans="1:10" ht="15">
      <c r="A40" s="83"/>
      <c r="B40" s="83"/>
      <c r="C40" s="83"/>
      <c r="D40" s="83"/>
      <c r="E40" s="83"/>
      <c r="F40" s="83"/>
      <c r="G40" s="83"/>
      <c r="H40" s="83"/>
      <c r="I40" s="83"/>
      <c r="J40" s="83"/>
    </row>
  </sheetData>
  <mergeCells count="2">
    <mergeCell ref="A1:C1"/>
    <mergeCell ref="A2:C2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Header xml:space="preserve">&amp;RZałącznik nr 18
do  uchwały Rady Gminy nr XXXVI/247/05
z dnia    17 grudnia 2005r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D4" sqref="D4:D5"/>
    </sheetView>
  </sheetViews>
  <sheetFormatPr defaultColWidth="9.00390625" defaultRowHeight="12.75"/>
  <cols>
    <col min="1" max="1" width="4.75390625" style="25" bestFit="1" customWidth="1"/>
    <col min="2" max="2" width="8.75390625" style="25" customWidth="1"/>
    <col min="3" max="3" width="9.75390625" style="25" bestFit="1" customWidth="1"/>
    <col min="4" max="4" width="47.875" style="25" bestFit="1" customWidth="1"/>
    <col min="5" max="5" width="15.375" style="25" customWidth="1"/>
    <col min="6" max="6" width="11.75390625" style="25" customWidth="1"/>
    <col min="7" max="7" width="14.625" style="25" customWidth="1"/>
    <col min="8" max="16384" width="9.125" style="25" customWidth="1"/>
  </cols>
  <sheetData>
    <row r="1" spans="1:7" ht="18">
      <c r="A1" s="274" t="s">
        <v>199</v>
      </c>
      <c r="B1" s="274"/>
      <c r="C1" s="274"/>
      <c r="D1" s="274"/>
      <c r="E1" s="274"/>
      <c r="F1" s="274"/>
      <c r="G1" s="274"/>
    </row>
    <row r="2" spans="1:6" ht="18">
      <c r="A2" s="50"/>
      <c r="B2" s="50"/>
      <c r="C2" s="50"/>
      <c r="D2" s="50"/>
      <c r="E2" s="50"/>
      <c r="F2" s="50"/>
    </row>
    <row r="3" ht="13.5" thickBot="1">
      <c r="G3" s="105" t="s">
        <v>156</v>
      </c>
    </row>
    <row r="4" spans="1:7" ht="30.75" customHeight="1" thickBot="1">
      <c r="A4" s="248" t="s">
        <v>43</v>
      </c>
      <c r="B4" s="248" t="s">
        <v>24</v>
      </c>
      <c r="C4" s="248" t="s">
        <v>25</v>
      </c>
      <c r="D4" s="248" t="s">
        <v>59</v>
      </c>
      <c r="E4" s="250" t="s">
        <v>206</v>
      </c>
      <c r="F4" s="250" t="s">
        <v>302</v>
      </c>
      <c r="G4" s="250"/>
    </row>
    <row r="5" spans="1:7" ht="39" thickBot="1">
      <c r="A5" s="249"/>
      <c r="B5" s="249"/>
      <c r="C5" s="249"/>
      <c r="D5" s="249"/>
      <c r="E5" s="251"/>
      <c r="F5" s="132"/>
      <c r="G5" s="133" t="s">
        <v>303</v>
      </c>
    </row>
    <row r="6" spans="1:7" ht="9" customHeight="1" thickBo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</row>
    <row r="7" spans="1:7" ht="24.75" customHeight="1">
      <c r="A7" s="12"/>
      <c r="B7" s="12"/>
      <c r="C7" s="49"/>
      <c r="D7" s="19" t="s">
        <v>104</v>
      </c>
      <c r="E7" s="19"/>
      <c r="F7" s="19"/>
      <c r="G7" s="19"/>
    </row>
    <row r="8" spans="1:7" ht="15" customHeight="1">
      <c r="A8" s="12"/>
      <c r="B8" s="12"/>
      <c r="C8" s="12"/>
      <c r="D8" s="19" t="s">
        <v>91</v>
      </c>
      <c r="E8" s="19"/>
      <c r="F8" s="19"/>
      <c r="G8" s="19"/>
    </row>
    <row r="9" spans="1:7" ht="15" customHeight="1">
      <c r="A9" s="12"/>
      <c r="B9" s="12"/>
      <c r="C9" s="12"/>
      <c r="D9" s="96" t="s">
        <v>90</v>
      </c>
      <c r="E9" s="96"/>
      <c r="F9" s="19"/>
      <c r="G9" s="96"/>
    </row>
    <row r="10" spans="1:7" ht="15" customHeight="1">
      <c r="A10" s="12"/>
      <c r="B10" s="12"/>
      <c r="C10" s="12"/>
      <c r="D10" s="96" t="s">
        <v>92</v>
      </c>
      <c r="E10" s="96"/>
      <c r="F10" s="19"/>
      <c r="G10" s="96"/>
    </row>
    <row r="11" spans="1:7" ht="15" customHeight="1">
      <c r="A11" s="12"/>
      <c r="B11" s="12"/>
      <c r="C11" s="12"/>
      <c r="D11" s="97" t="s">
        <v>106</v>
      </c>
      <c r="E11" s="97"/>
      <c r="F11" s="9"/>
      <c r="G11" s="97"/>
    </row>
    <row r="12" spans="1:7" ht="15" customHeight="1">
      <c r="A12" s="12" t="s">
        <v>105</v>
      </c>
      <c r="B12" s="12"/>
      <c r="C12" s="12"/>
      <c r="D12" s="98" t="s">
        <v>107</v>
      </c>
      <c r="E12" s="98"/>
      <c r="F12" s="17"/>
      <c r="G12" s="98"/>
    </row>
    <row r="13" spans="1:7" ht="15" customHeight="1">
      <c r="A13" s="12"/>
      <c r="B13" s="12"/>
      <c r="C13" s="12"/>
      <c r="D13" s="9" t="s">
        <v>222</v>
      </c>
      <c r="E13" s="9"/>
      <c r="F13" s="9"/>
      <c r="G13" s="9"/>
    </row>
    <row r="14" spans="1:7" ht="15" customHeight="1">
      <c r="A14" s="12"/>
      <c r="B14" s="12"/>
      <c r="C14" s="12"/>
      <c r="D14" s="119" t="s">
        <v>223</v>
      </c>
      <c r="E14" s="104"/>
      <c r="F14" s="9"/>
      <c r="G14" s="104"/>
    </row>
    <row r="15" spans="1:7" ht="15" customHeight="1">
      <c r="A15" s="12"/>
      <c r="B15" s="12"/>
      <c r="C15" s="47"/>
      <c r="D15" s="118" t="s">
        <v>221</v>
      </c>
      <c r="E15" s="54"/>
      <c r="F15" s="19"/>
      <c r="G15" s="54"/>
    </row>
    <row r="16" spans="1:7" ht="24.75" customHeight="1">
      <c r="A16" s="49" t="s">
        <v>53</v>
      </c>
      <c r="B16" s="49"/>
      <c r="C16" s="48"/>
      <c r="D16" s="48"/>
      <c r="E16" s="48"/>
      <c r="F16" s="17"/>
      <c r="G16" s="48"/>
    </row>
    <row r="17" spans="1:7" ht="24.75" customHeight="1">
      <c r="A17" s="48" t="s">
        <v>54</v>
      </c>
      <c r="B17" s="48"/>
      <c r="C17" s="48"/>
      <c r="D17" s="17"/>
      <c r="E17" s="17"/>
      <c r="F17" s="17"/>
      <c r="G17" s="17"/>
    </row>
    <row r="18" spans="1:7" ht="24.75" customHeight="1">
      <c r="A18" s="48" t="s">
        <v>10</v>
      </c>
      <c r="B18" s="48"/>
      <c r="C18" s="48"/>
      <c r="D18" s="17"/>
      <c r="E18" s="17"/>
      <c r="F18" s="17"/>
      <c r="G18" s="17"/>
    </row>
    <row r="19" spans="1:7" ht="24.75" customHeight="1" thickBot="1">
      <c r="A19" s="49" t="s">
        <v>75</v>
      </c>
      <c r="B19" s="49"/>
      <c r="C19" s="49"/>
      <c r="D19" s="53"/>
      <c r="E19" s="53"/>
      <c r="F19" s="53"/>
      <c r="G19" s="53"/>
    </row>
    <row r="20" spans="1:7" ht="24.75" customHeight="1" thickBot="1">
      <c r="A20" s="277" t="s">
        <v>89</v>
      </c>
      <c r="B20" s="278"/>
      <c r="C20" s="278"/>
      <c r="D20" s="247"/>
      <c r="E20" s="94"/>
      <c r="F20" s="23"/>
      <c r="G20" s="94"/>
    </row>
    <row r="23" spans="1:2" ht="15">
      <c r="A23" s="276" t="s">
        <v>86</v>
      </c>
      <c r="B23" s="276"/>
    </row>
    <row r="24" spans="1:7" ht="27.75" customHeight="1">
      <c r="A24" s="52" t="s">
        <v>87</v>
      </c>
      <c r="B24" s="275" t="s">
        <v>88</v>
      </c>
      <c r="C24" s="275"/>
      <c r="D24" s="275"/>
      <c r="E24" s="275"/>
      <c r="F24" s="275"/>
      <c r="G24" s="275"/>
    </row>
    <row r="27" spans="1:3" ht="12.75">
      <c r="A27" s="93"/>
      <c r="B27" s="93"/>
      <c r="C27" s="93"/>
    </row>
  </sheetData>
  <mergeCells count="10">
    <mergeCell ref="A1:G1"/>
    <mergeCell ref="B24:G24"/>
    <mergeCell ref="A23:B23"/>
    <mergeCell ref="A20:D20"/>
    <mergeCell ref="A4:A5"/>
    <mergeCell ref="B4:B5"/>
    <mergeCell ref="C4:C5"/>
    <mergeCell ref="D4:D5"/>
    <mergeCell ref="E4:E5"/>
    <mergeCell ref="F4:G4"/>
  </mergeCells>
  <printOptions horizontalCentered="1" verticalCentered="1"/>
  <pageMargins left="0.3937007874015748" right="0.3937007874015748" top="0.984251968503937" bottom="0.7874015748031497" header="0.5905511811023623" footer="0.5118110236220472"/>
  <pageSetup horizontalDpi="600" verticalDpi="600" orientation="landscape" paperSize="9" r:id="rId1"/>
  <headerFooter alignWithMargins="0">
    <oddHeader>&amp;RZałącznik nr 2
do uchwały Rady Gminy nr ...............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defaultGridColor="0" colorId="8" workbookViewId="0" topLeftCell="A1">
      <selection activeCell="E19" sqref="E19"/>
    </sheetView>
  </sheetViews>
  <sheetFormatPr defaultColWidth="9.00390625" defaultRowHeight="12.75"/>
  <cols>
    <col min="1" max="1" width="5.625" style="25" bestFit="1" customWidth="1"/>
    <col min="2" max="2" width="8.875" style="25" bestFit="1" customWidth="1"/>
    <col min="3" max="3" width="5.875" style="25" customWidth="1"/>
    <col min="4" max="4" width="34.125" style="25" customWidth="1"/>
    <col min="5" max="5" width="15.375" style="25" customWidth="1"/>
    <col min="6" max="6" width="13.25390625" style="25" customWidth="1"/>
    <col min="7" max="7" width="12.75390625" style="25" customWidth="1"/>
    <col min="8" max="16384" width="9.125" style="25" customWidth="1"/>
  </cols>
  <sheetData>
    <row r="1" spans="1:7" ht="48.75" customHeight="1">
      <c r="A1" s="252" t="s">
        <v>201</v>
      </c>
      <c r="B1" s="252"/>
      <c r="C1" s="252"/>
      <c r="D1" s="252"/>
      <c r="E1" s="252"/>
      <c r="F1" s="252"/>
      <c r="G1" s="252"/>
    </row>
    <row r="2" ht="13.5" thickBot="1">
      <c r="G2" s="105" t="s">
        <v>156</v>
      </c>
    </row>
    <row r="3" spans="1:7" ht="19.5" customHeight="1" thickBot="1">
      <c r="A3" s="234" t="s">
        <v>93</v>
      </c>
      <c r="B3" s="234"/>
      <c r="C3" s="234"/>
      <c r="D3" s="234" t="s">
        <v>59</v>
      </c>
      <c r="E3" s="253" t="s">
        <v>181</v>
      </c>
      <c r="F3" s="253" t="s">
        <v>180</v>
      </c>
      <c r="G3" s="253" t="s">
        <v>138</v>
      </c>
    </row>
    <row r="4" spans="1:7" ht="65.25" customHeight="1" thickBot="1">
      <c r="A4" s="88" t="s">
        <v>24</v>
      </c>
      <c r="B4" s="88" t="s">
        <v>25</v>
      </c>
      <c r="C4" s="88" t="s">
        <v>26</v>
      </c>
      <c r="D4" s="237"/>
      <c r="E4" s="254"/>
      <c r="F4" s="254"/>
      <c r="G4" s="254"/>
    </row>
    <row r="5" spans="1:7" ht="9" customHeight="1" thickBot="1">
      <c r="A5" s="26">
        <v>1</v>
      </c>
      <c r="B5" s="26">
        <v>2</v>
      </c>
      <c r="C5" s="26">
        <v>3</v>
      </c>
      <c r="D5" s="26">
        <v>4</v>
      </c>
      <c r="E5" s="162">
        <v>5</v>
      </c>
      <c r="F5" s="26">
        <v>6</v>
      </c>
      <c r="G5" s="26">
        <v>7</v>
      </c>
    </row>
    <row r="6" spans="1:7" ht="19.5" customHeight="1">
      <c r="A6" s="190">
        <v>750</v>
      </c>
      <c r="B6" s="15"/>
      <c r="C6" s="15"/>
      <c r="D6" s="190" t="s">
        <v>338</v>
      </c>
      <c r="E6" s="166">
        <f>E7</f>
        <v>91210</v>
      </c>
      <c r="F6" s="166">
        <f>F7</f>
        <v>91210</v>
      </c>
      <c r="G6" s="166">
        <f>G7</f>
        <v>30000</v>
      </c>
    </row>
    <row r="7" spans="1:7" ht="19.5" customHeight="1">
      <c r="A7" s="17"/>
      <c r="B7" s="17">
        <v>75011</v>
      </c>
      <c r="C7" s="17"/>
      <c r="D7" s="17" t="s">
        <v>339</v>
      </c>
      <c r="E7" s="141">
        <f>E8</f>
        <v>91210</v>
      </c>
      <c r="F7" s="141">
        <f>F10+F11++F12</f>
        <v>91210</v>
      </c>
      <c r="G7" s="141">
        <f>G9</f>
        <v>30000</v>
      </c>
    </row>
    <row r="8" spans="1:7" ht="74.25" customHeight="1">
      <c r="A8" s="17"/>
      <c r="B8" s="17"/>
      <c r="C8" s="17">
        <v>2010</v>
      </c>
      <c r="D8" s="191" t="s">
        <v>352</v>
      </c>
      <c r="E8" s="141">
        <v>91210</v>
      </c>
      <c r="F8" s="141"/>
      <c r="G8" s="141"/>
    </row>
    <row r="9" spans="1:7" ht="54" customHeight="1">
      <c r="A9" s="17"/>
      <c r="B9" s="17"/>
      <c r="C9" s="17">
        <v>2350</v>
      </c>
      <c r="D9" s="191" t="s">
        <v>341</v>
      </c>
      <c r="E9" s="141"/>
      <c r="F9" s="141"/>
      <c r="G9" s="141">
        <v>30000</v>
      </c>
    </row>
    <row r="10" spans="1:7" ht="30" customHeight="1">
      <c r="A10" s="17"/>
      <c r="B10" s="17"/>
      <c r="C10" s="17">
        <v>4010</v>
      </c>
      <c r="D10" s="191" t="s">
        <v>342</v>
      </c>
      <c r="E10" s="141"/>
      <c r="F10" s="141">
        <v>76212</v>
      </c>
      <c r="G10" s="141"/>
    </row>
    <row r="11" spans="1:7" ht="19.5" customHeight="1">
      <c r="A11" s="17"/>
      <c r="B11" s="17"/>
      <c r="C11" s="17">
        <v>4110</v>
      </c>
      <c r="D11" s="191" t="s">
        <v>353</v>
      </c>
      <c r="E11" s="141"/>
      <c r="F11" s="141">
        <v>13131</v>
      </c>
      <c r="G11" s="141"/>
    </row>
    <row r="12" spans="1:7" ht="19.5" customHeight="1">
      <c r="A12" s="17"/>
      <c r="B12" s="17"/>
      <c r="C12" s="17">
        <v>4120</v>
      </c>
      <c r="D12" s="191" t="s">
        <v>343</v>
      </c>
      <c r="E12" s="141"/>
      <c r="F12" s="141">
        <v>1867</v>
      </c>
      <c r="G12" s="141"/>
    </row>
    <row r="13" spans="1:7" ht="39.75" customHeight="1">
      <c r="A13" s="153">
        <v>751</v>
      </c>
      <c r="B13" s="153"/>
      <c r="C13" s="153"/>
      <c r="D13" s="192" t="s">
        <v>356</v>
      </c>
      <c r="E13" s="154">
        <f>E14</f>
        <v>1512</v>
      </c>
      <c r="F13" s="154">
        <f>F14</f>
        <v>1512</v>
      </c>
      <c r="G13" s="154"/>
    </row>
    <row r="14" spans="1:7" ht="37.5" customHeight="1">
      <c r="A14" s="17"/>
      <c r="B14" s="17">
        <v>75101</v>
      </c>
      <c r="C14" s="17"/>
      <c r="D14" s="127" t="s">
        <v>357</v>
      </c>
      <c r="E14" s="141">
        <f>E15</f>
        <v>1512</v>
      </c>
      <c r="F14" s="141">
        <f>F16+F17++F18</f>
        <v>1512</v>
      </c>
      <c r="G14" s="141"/>
    </row>
    <row r="15" spans="1:7" ht="64.5" customHeight="1">
      <c r="A15" s="17"/>
      <c r="B15" s="17"/>
      <c r="C15" s="17">
        <v>2010</v>
      </c>
      <c r="D15" s="191" t="s">
        <v>340</v>
      </c>
      <c r="E15" s="141">
        <v>1512</v>
      </c>
      <c r="F15" s="141"/>
      <c r="G15" s="141"/>
    </row>
    <row r="16" spans="1:7" ht="28.5" customHeight="1">
      <c r="A16" s="17"/>
      <c r="B16" s="17"/>
      <c r="C16" s="17">
        <v>4010</v>
      </c>
      <c r="D16" s="191" t="s">
        <v>342</v>
      </c>
      <c r="E16" s="141"/>
      <c r="F16" s="141">
        <v>1263</v>
      </c>
      <c r="G16" s="141"/>
    </row>
    <row r="17" spans="1:7" ht="19.5" customHeight="1">
      <c r="A17" s="17"/>
      <c r="B17" s="17"/>
      <c r="C17" s="17">
        <v>4110</v>
      </c>
      <c r="D17" s="191" t="s">
        <v>353</v>
      </c>
      <c r="E17" s="141"/>
      <c r="F17" s="141">
        <v>218</v>
      </c>
      <c r="G17" s="141"/>
    </row>
    <row r="18" spans="1:7" ht="19.5" customHeight="1">
      <c r="A18" s="17"/>
      <c r="B18" s="17"/>
      <c r="C18" s="17">
        <v>4120</v>
      </c>
      <c r="D18" s="191" t="s">
        <v>343</v>
      </c>
      <c r="E18" s="141"/>
      <c r="F18" s="141">
        <v>31</v>
      </c>
      <c r="G18" s="141"/>
    </row>
    <row r="19" spans="1:7" ht="39.75" customHeight="1">
      <c r="A19" s="153">
        <v>754</v>
      </c>
      <c r="B19" s="153"/>
      <c r="C19" s="153"/>
      <c r="D19" s="193" t="s">
        <v>344</v>
      </c>
      <c r="E19" s="154">
        <f>E20</f>
        <v>1000</v>
      </c>
      <c r="F19" s="154">
        <f>F20</f>
        <v>1000</v>
      </c>
      <c r="G19" s="154"/>
    </row>
    <row r="20" spans="1:7" ht="19.5" customHeight="1">
      <c r="A20" s="17"/>
      <c r="B20" s="17">
        <v>75414</v>
      </c>
      <c r="C20" s="17"/>
      <c r="D20" s="191" t="s">
        <v>345</v>
      </c>
      <c r="E20" s="141">
        <f>E21</f>
        <v>1000</v>
      </c>
      <c r="F20" s="141">
        <f>F22</f>
        <v>1000</v>
      </c>
      <c r="G20" s="141"/>
    </row>
    <row r="21" spans="1:7" ht="60.75" customHeight="1">
      <c r="A21" s="17"/>
      <c r="B21" s="17"/>
      <c r="C21" s="17">
        <v>2010</v>
      </c>
      <c r="D21" s="191" t="s">
        <v>340</v>
      </c>
      <c r="E21" s="141">
        <v>1000</v>
      </c>
      <c r="F21" s="141"/>
      <c r="G21" s="141"/>
    </row>
    <row r="22" spans="1:7" ht="19.5" customHeight="1">
      <c r="A22" s="17"/>
      <c r="B22" s="17"/>
      <c r="C22" s="17">
        <v>4210</v>
      </c>
      <c r="D22" s="191" t="s">
        <v>346</v>
      </c>
      <c r="E22" s="141"/>
      <c r="F22" s="141">
        <v>1000</v>
      </c>
      <c r="G22" s="141"/>
    </row>
    <row r="23" spans="1:7" ht="19.5" customHeight="1">
      <c r="A23" s="153">
        <v>852</v>
      </c>
      <c r="B23" s="153"/>
      <c r="C23" s="153"/>
      <c r="D23" s="193" t="s">
        <v>347</v>
      </c>
      <c r="E23" s="154">
        <f>E24+E32+E35</f>
        <v>4287000</v>
      </c>
      <c r="F23" s="154">
        <f>F24+F32+F35</f>
        <v>4287000</v>
      </c>
      <c r="G23" s="154"/>
    </row>
    <row r="24" spans="1:7" ht="56.25" customHeight="1">
      <c r="A24" s="153"/>
      <c r="B24" s="126">
        <v>85212</v>
      </c>
      <c r="C24" s="126"/>
      <c r="D24" s="194" t="s">
        <v>348</v>
      </c>
      <c r="E24" s="167">
        <f>E25</f>
        <v>4090000</v>
      </c>
      <c r="F24" s="167">
        <f>F25</f>
        <v>4090000</v>
      </c>
      <c r="G24" s="167"/>
    </row>
    <row r="25" spans="1:7" ht="65.25" customHeight="1">
      <c r="A25" s="153"/>
      <c r="B25" s="153"/>
      <c r="C25" s="126">
        <v>2010</v>
      </c>
      <c r="D25" s="191" t="s">
        <v>340</v>
      </c>
      <c r="E25" s="167">
        <v>4090000</v>
      </c>
      <c r="F25" s="167">
        <f>F26+F27+F28+F29+F30+F31</f>
        <v>4090000</v>
      </c>
      <c r="G25" s="167"/>
    </row>
    <row r="26" spans="1:7" ht="19.5" customHeight="1">
      <c r="A26" s="153"/>
      <c r="B26" s="153"/>
      <c r="C26" s="126">
        <v>3110</v>
      </c>
      <c r="D26" s="194" t="s">
        <v>349</v>
      </c>
      <c r="E26" s="167"/>
      <c r="F26" s="167">
        <v>3842162</v>
      </c>
      <c r="G26" s="167"/>
    </row>
    <row r="27" spans="1:7" ht="28.5" customHeight="1">
      <c r="A27" s="153"/>
      <c r="B27" s="153"/>
      <c r="C27" s="126">
        <v>4010</v>
      </c>
      <c r="D27" s="191" t="s">
        <v>342</v>
      </c>
      <c r="E27" s="154"/>
      <c r="F27" s="167">
        <v>72084</v>
      </c>
      <c r="G27" s="154"/>
    </row>
    <row r="28" spans="1:7" ht="19.5" customHeight="1">
      <c r="A28" s="153"/>
      <c r="B28" s="153"/>
      <c r="C28" s="126">
        <v>4110</v>
      </c>
      <c r="D28" s="191" t="s">
        <v>353</v>
      </c>
      <c r="E28" s="167"/>
      <c r="F28" s="167">
        <v>141824</v>
      </c>
      <c r="G28" s="154"/>
    </row>
    <row r="29" spans="1:7" ht="19.5" customHeight="1">
      <c r="A29" s="153"/>
      <c r="B29" s="153"/>
      <c r="C29" s="126">
        <v>4120</v>
      </c>
      <c r="D29" s="191" t="s">
        <v>343</v>
      </c>
      <c r="E29" s="167"/>
      <c r="F29" s="167">
        <v>1766</v>
      </c>
      <c r="G29" s="154"/>
    </row>
    <row r="30" spans="1:7" ht="19.5" customHeight="1">
      <c r="A30" s="153"/>
      <c r="B30" s="153"/>
      <c r="C30" s="126">
        <v>4210</v>
      </c>
      <c r="D30" s="191" t="s">
        <v>346</v>
      </c>
      <c r="E30" s="167"/>
      <c r="F30" s="167">
        <v>17164</v>
      </c>
      <c r="G30" s="154"/>
    </row>
    <row r="31" spans="1:7" ht="19.5" customHeight="1">
      <c r="A31" s="153"/>
      <c r="B31" s="153"/>
      <c r="C31" s="126">
        <v>4300</v>
      </c>
      <c r="D31" s="194" t="s">
        <v>350</v>
      </c>
      <c r="E31" s="167"/>
      <c r="F31" s="167">
        <v>15000</v>
      </c>
      <c r="G31" s="154"/>
    </row>
    <row r="32" spans="1:7" ht="62.25" customHeight="1">
      <c r="A32" s="153"/>
      <c r="B32" s="126">
        <v>85213</v>
      </c>
      <c r="C32" s="126"/>
      <c r="D32" s="194" t="s">
        <v>355</v>
      </c>
      <c r="E32" s="167">
        <f>E33</f>
        <v>18000</v>
      </c>
      <c r="F32" s="167">
        <f>F34</f>
        <v>18000</v>
      </c>
      <c r="G32" s="154"/>
    </row>
    <row r="33" spans="1:7" ht="65.25" customHeight="1">
      <c r="A33" s="153"/>
      <c r="B33" s="153"/>
      <c r="C33" s="126">
        <v>2010</v>
      </c>
      <c r="D33" s="191" t="s">
        <v>340</v>
      </c>
      <c r="E33" s="167">
        <v>18000</v>
      </c>
      <c r="F33" s="154"/>
      <c r="G33" s="154"/>
    </row>
    <row r="34" spans="1:7" ht="42.75" customHeight="1">
      <c r="A34" s="153"/>
      <c r="B34" s="153"/>
      <c r="C34" s="126">
        <v>4290</v>
      </c>
      <c r="D34" s="194" t="s">
        <v>351</v>
      </c>
      <c r="E34" s="154"/>
      <c r="F34" s="167">
        <v>18000</v>
      </c>
      <c r="G34" s="154"/>
    </row>
    <row r="35" spans="1:7" ht="29.25" customHeight="1">
      <c r="A35" s="153"/>
      <c r="B35" s="126">
        <v>85214</v>
      </c>
      <c r="C35" s="126"/>
      <c r="D35" s="194" t="s">
        <v>354</v>
      </c>
      <c r="E35" s="167">
        <f>E36</f>
        <v>179000</v>
      </c>
      <c r="F35" s="167">
        <f>F37</f>
        <v>179000</v>
      </c>
      <c r="G35" s="154"/>
    </row>
    <row r="36" spans="1:7" ht="60" customHeight="1">
      <c r="A36" s="153"/>
      <c r="B36" s="153"/>
      <c r="C36" s="126">
        <v>2010</v>
      </c>
      <c r="D36" s="191" t="s">
        <v>340</v>
      </c>
      <c r="E36" s="167">
        <v>179000</v>
      </c>
      <c r="F36" s="167"/>
      <c r="G36" s="154"/>
    </row>
    <row r="37" spans="1:7" ht="19.5" customHeight="1" thickBot="1">
      <c r="A37" s="159"/>
      <c r="B37" s="159"/>
      <c r="C37" s="161">
        <v>3110</v>
      </c>
      <c r="D37" s="195" t="s">
        <v>349</v>
      </c>
      <c r="E37" s="168"/>
      <c r="F37" s="167">
        <v>179000</v>
      </c>
      <c r="G37" s="154"/>
    </row>
    <row r="38" spans="1:7" ht="19.5" customHeight="1" hidden="1">
      <c r="A38" s="158"/>
      <c r="B38" s="158"/>
      <c r="C38" s="160"/>
      <c r="D38" s="163"/>
      <c r="E38" s="196"/>
      <c r="F38" s="154"/>
      <c r="G38" s="154"/>
    </row>
    <row r="39" spans="1:7" ht="19.5" customHeight="1" hidden="1">
      <c r="A39" s="156"/>
      <c r="B39" s="156"/>
      <c r="C39" s="157"/>
      <c r="D39" s="164"/>
      <c r="E39" s="154"/>
      <c r="F39" s="154"/>
      <c r="G39" s="154"/>
    </row>
    <row r="40" spans="1:7" ht="19.5" customHeight="1" hidden="1">
      <c r="A40" s="156"/>
      <c r="B40" s="156"/>
      <c r="C40" s="157"/>
      <c r="D40" s="164"/>
      <c r="E40" s="154"/>
      <c r="F40" s="154"/>
      <c r="G40" s="154"/>
    </row>
    <row r="41" spans="1:7" ht="19.5" customHeight="1" hidden="1" thickBot="1">
      <c r="A41" s="155"/>
      <c r="B41" s="155"/>
      <c r="C41" s="155"/>
      <c r="D41" s="165"/>
      <c r="E41" s="141"/>
      <c r="F41" s="141"/>
      <c r="G41" s="141"/>
    </row>
    <row r="42" spans="1:7" ht="19.5" customHeight="1" thickBot="1">
      <c r="A42" s="235" t="s">
        <v>94</v>
      </c>
      <c r="B42" s="235"/>
      <c r="C42" s="235"/>
      <c r="D42" s="236"/>
      <c r="E42" s="168">
        <f>E6+E19+E23+E13</f>
        <v>4380722</v>
      </c>
      <c r="F42" s="168">
        <f>F6+F19+F23+F13</f>
        <v>4380722</v>
      </c>
      <c r="G42" s="168">
        <f>G6+G13+G19+G23</f>
        <v>30000</v>
      </c>
    </row>
  </sheetData>
  <mergeCells count="7">
    <mergeCell ref="A1:G1"/>
    <mergeCell ref="G3:G4"/>
    <mergeCell ref="A3:C3"/>
    <mergeCell ref="A42:D42"/>
    <mergeCell ref="D3:D4"/>
    <mergeCell ref="E3:E4"/>
    <mergeCell ref="F3:F4"/>
  </mergeCells>
  <printOptions horizontalCentered="1"/>
  <pageMargins left="0.3937007874015748" right="0.3937007874015748" top="1.49" bottom="0.56" header="0.1968503937007874" footer="1.06"/>
  <pageSetup horizontalDpi="300" verticalDpi="300" orientation="portrait" paperSize="9" r:id="rId1"/>
  <headerFooter alignWithMargins="0">
    <oddHeader>&amp;RZałącznik nr 3
do uchwały Rady Gminy nr XXXVI/247/05
z dnia   17 grudnia 2005r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H7" sqref="H7"/>
    </sheetView>
  </sheetViews>
  <sheetFormatPr defaultColWidth="9.00390625" defaultRowHeight="12.75"/>
  <cols>
    <col min="1" max="1" width="6.00390625" style="25" customWidth="1"/>
    <col min="2" max="2" width="9.75390625" style="25" bestFit="1" customWidth="1"/>
    <col min="3" max="3" width="6.00390625" style="25" customWidth="1"/>
    <col min="4" max="4" width="37.875" style="25" customWidth="1"/>
    <col min="5" max="5" width="10.375" style="25" customWidth="1"/>
    <col min="6" max="6" width="9.875" style="25" customWidth="1"/>
    <col min="7" max="16384" width="9.125" style="25" customWidth="1"/>
  </cols>
  <sheetData>
    <row r="1" spans="1:6" ht="30.75" customHeight="1">
      <c r="A1" s="252" t="s">
        <v>217</v>
      </c>
      <c r="B1" s="252"/>
      <c r="C1" s="252"/>
      <c r="D1" s="252"/>
      <c r="E1" s="252"/>
      <c r="F1" s="252"/>
    </row>
    <row r="2" spans="1:6" ht="15.75">
      <c r="A2" s="239"/>
      <c r="B2" s="239"/>
      <c r="C2" s="239"/>
      <c r="D2" s="239"/>
      <c r="E2" s="239"/>
      <c r="F2" s="239"/>
    </row>
    <row r="3" spans="1:6" ht="15.75">
      <c r="A3" s="239"/>
      <c r="B3" s="239"/>
      <c r="C3" s="239"/>
      <c r="D3" s="239"/>
      <c r="E3" s="239"/>
      <c r="F3" s="239"/>
    </row>
    <row r="4" spans="1:6" ht="15.75">
      <c r="A4" s="110"/>
      <c r="B4" s="110"/>
      <c r="C4" s="110"/>
      <c r="D4" s="110"/>
      <c r="E4" s="110"/>
      <c r="F4" s="110"/>
    </row>
    <row r="5" ht="13.5" thickBot="1">
      <c r="F5" s="105" t="s">
        <v>156</v>
      </c>
    </row>
    <row r="6" spans="1:6" ht="19.5" customHeight="1" thickBot="1">
      <c r="A6" s="248" t="s">
        <v>93</v>
      </c>
      <c r="B6" s="248"/>
      <c r="C6" s="248"/>
      <c r="D6" s="248" t="s">
        <v>59</v>
      </c>
      <c r="E6" s="250" t="s">
        <v>41</v>
      </c>
      <c r="F6" s="248" t="s">
        <v>42</v>
      </c>
    </row>
    <row r="7" spans="1:6" ht="19.5" customHeight="1" thickBot="1">
      <c r="A7" s="46" t="s">
        <v>24</v>
      </c>
      <c r="B7" s="46" t="s">
        <v>25</v>
      </c>
      <c r="C7" s="46" t="s">
        <v>26</v>
      </c>
      <c r="D7" s="249"/>
      <c r="E7" s="251"/>
      <c r="F7" s="249"/>
    </row>
    <row r="8" spans="1:6" ht="9" customHeight="1" thickBo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</row>
    <row r="9" spans="1:6" ht="19.5" customHeight="1">
      <c r="A9" s="17"/>
      <c r="B9" s="17"/>
      <c r="C9" s="17"/>
      <c r="D9" s="17"/>
      <c r="E9" s="17"/>
      <c r="F9" s="17"/>
    </row>
    <row r="10" spans="1:6" ht="19.5" customHeight="1">
      <c r="A10" s="17"/>
      <c r="B10" s="17"/>
      <c r="C10" s="17"/>
      <c r="D10" s="17"/>
      <c r="E10" s="17"/>
      <c r="F10" s="17"/>
    </row>
    <row r="11" spans="1:6" ht="19.5" customHeight="1">
      <c r="A11" s="17"/>
      <c r="B11" s="17"/>
      <c r="C11" s="17"/>
      <c r="D11" s="17"/>
      <c r="E11" s="17"/>
      <c r="F11" s="17"/>
    </row>
    <row r="12" spans="1:6" ht="19.5" customHeight="1">
      <c r="A12" s="17"/>
      <c r="B12" s="17"/>
      <c r="C12" s="17"/>
      <c r="D12" s="17"/>
      <c r="E12" s="17"/>
      <c r="F12" s="17"/>
    </row>
    <row r="13" spans="1:6" ht="19.5" customHeight="1" thickBot="1">
      <c r="A13" s="53"/>
      <c r="B13" s="53"/>
      <c r="C13" s="53"/>
      <c r="D13" s="53"/>
      <c r="E13" s="53"/>
      <c r="F13" s="53"/>
    </row>
    <row r="14" spans="1:6" ht="19.5" customHeight="1" thickBot="1">
      <c r="A14" s="240" t="s">
        <v>94</v>
      </c>
      <c r="B14" s="279"/>
      <c r="C14" s="279"/>
      <c r="D14" s="279"/>
      <c r="E14" s="279"/>
      <c r="F14" s="280"/>
    </row>
    <row r="15" spans="1:6" ht="19.5" customHeight="1">
      <c r="A15" s="56"/>
      <c r="B15" s="56"/>
      <c r="C15" s="56"/>
      <c r="D15" s="56"/>
      <c r="E15" s="56"/>
      <c r="F15" s="56"/>
    </row>
    <row r="16" spans="1:6" ht="19.5" customHeight="1">
      <c r="A16" s="56"/>
      <c r="B16" s="56"/>
      <c r="C16" s="56"/>
      <c r="D16" s="56"/>
      <c r="E16" s="56"/>
      <c r="F16" s="56"/>
    </row>
    <row r="17" spans="1:6" ht="19.5" customHeight="1">
      <c r="A17" s="56"/>
      <c r="B17" s="56"/>
      <c r="C17" s="56"/>
      <c r="D17" s="56"/>
      <c r="E17" s="56"/>
      <c r="F17" s="56"/>
    </row>
    <row r="18" spans="1:6" ht="19.5" customHeight="1">
      <c r="A18" s="56"/>
      <c r="B18" s="56"/>
      <c r="C18" s="56"/>
      <c r="D18" s="56"/>
      <c r="E18" s="56"/>
      <c r="F18" s="56"/>
    </row>
    <row r="19" spans="1:6" ht="19.5" customHeight="1">
      <c r="A19" s="56"/>
      <c r="B19" s="56"/>
      <c r="C19" s="56"/>
      <c r="D19" s="56"/>
      <c r="E19" s="56"/>
      <c r="F19" s="56"/>
    </row>
    <row r="20" spans="1:6" ht="19.5" customHeight="1">
      <c r="A20" s="238"/>
      <c r="B20" s="238"/>
      <c r="C20" s="238"/>
      <c r="D20" s="238"/>
      <c r="E20" s="56"/>
      <c r="F20" s="56"/>
    </row>
  </sheetData>
  <mergeCells count="9">
    <mergeCell ref="A20:D20"/>
    <mergeCell ref="A1:F1"/>
    <mergeCell ref="A6:C6"/>
    <mergeCell ref="D6:D7"/>
    <mergeCell ref="E6:E7"/>
    <mergeCell ref="F6:F7"/>
    <mergeCell ref="A2:F2"/>
    <mergeCell ref="A3:F3"/>
    <mergeCell ref="A14:F14"/>
  </mergeCells>
  <printOptions horizontalCentered="1" verticalCentered="1"/>
  <pageMargins left="0.5905511811023623" right="0.5905511811023623" top="0.3937007874015748" bottom="0.3937007874015748" header="0.1968503937007874" footer="0.5118110236220472"/>
  <pageSetup horizontalDpi="600" verticalDpi="600" orientation="portrait" paperSize="9" r:id="rId1"/>
  <headerFooter alignWithMargins="0">
    <oddHeader>&amp;RZałącznik nr 4
do uchwały Rady Gminy nr ...............
z dnia ..............................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H7" sqref="H7"/>
    </sheetView>
  </sheetViews>
  <sheetFormatPr defaultColWidth="9.00390625" defaultRowHeight="12.75"/>
  <cols>
    <col min="1" max="1" width="6.00390625" style="25" customWidth="1"/>
    <col min="2" max="2" width="9.75390625" style="25" bestFit="1" customWidth="1"/>
    <col min="3" max="3" width="6.00390625" style="25" customWidth="1"/>
    <col min="4" max="4" width="37.875" style="25" customWidth="1"/>
    <col min="5" max="5" width="10.375" style="25" customWidth="1"/>
    <col min="6" max="6" width="9.875" style="25" customWidth="1"/>
    <col min="7" max="16384" width="9.125" style="25" customWidth="1"/>
  </cols>
  <sheetData>
    <row r="1" spans="1:6" ht="27.75" customHeight="1">
      <c r="A1" s="252" t="s">
        <v>202</v>
      </c>
      <c r="B1" s="252"/>
      <c r="C1" s="252"/>
      <c r="D1" s="252"/>
      <c r="E1" s="252"/>
      <c r="F1" s="252"/>
    </row>
    <row r="2" spans="1:6" ht="15.75">
      <c r="A2" s="239" t="s">
        <v>182</v>
      </c>
      <c r="B2" s="239"/>
      <c r="C2" s="239"/>
      <c r="D2" s="239"/>
      <c r="E2" s="239"/>
      <c r="F2" s="239"/>
    </row>
    <row r="3" spans="1:6" ht="15.75">
      <c r="A3" s="239" t="s">
        <v>183</v>
      </c>
      <c r="B3" s="239"/>
      <c r="C3" s="239"/>
      <c r="D3" s="239"/>
      <c r="E3" s="239"/>
      <c r="F3" s="239"/>
    </row>
    <row r="4" spans="1:6" ht="15.75">
      <c r="A4" s="110"/>
      <c r="B4" s="110"/>
      <c r="C4" s="110"/>
      <c r="D4" s="110"/>
      <c r="E4" s="110"/>
      <c r="F4" s="110"/>
    </row>
    <row r="5" ht="13.5" thickBot="1">
      <c r="F5" s="105" t="s">
        <v>156</v>
      </c>
    </row>
    <row r="6" spans="1:6" ht="19.5" customHeight="1" thickBot="1">
      <c r="A6" s="248" t="s">
        <v>93</v>
      </c>
      <c r="B6" s="248"/>
      <c r="C6" s="248"/>
      <c r="D6" s="248" t="s">
        <v>59</v>
      </c>
      <c r="E6" s="250" t="s">
        <v>41</v>
      </c>
      <c r="F6" s="248" t="s">
        <v>42</v>
      </c>
    </row>
    <row r="7" spans="1:6" ht="19.5" customHeight="1" thickBot="1">
      <c r="A7" s="46" t="s">
        <v>24</v>
      </c>
      <c r="B7" s="46" t="s">
        <v>25</v>
      </c>
      <c r="C7" s="46" t="s">
        <v>26</v>
      </c>
      <c r="D7" s="249"/>
      <c r="E7" s="251"/>
      <c r="F7" s="249"/>
    </row>
    <row r="8" spans="1:6" ht="9" customHeight="1" thickBo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</row>
    <row r="9" spans="1:6" ht="19.5" customHeight="1">
      <c r="A9" s="282" t="s">
        <v>52</v>
      </c>
      <c r="B9" s="283"/>
      <c r="C9" s="283"/>
      <c r="D9" s="283"/>
      <c r="E9" s="283"/>
      <c r="F9" s="284"/>
    </row>
    <row r="10" spans="1:6" ht="19.5" customHeight="1">
      <c r="A10" s="17"/>
      <c r="B10" s="17"/>
      <c r="C10" s="17"/>
      <c r="D10" s="17"/>
      <c r="E10" s="17"/>
      <c r="F10" s="17"/>
    </row>
    <row r="11" spans="1:6" ht="19.5" customHeight="1">
      <c r="A11" s="17"/>
      <c r="B11" s="17"/>
      <c r="C11" s="17"/>
      <c r="D11" s="17"/>
      <c r="E11" s="17"/>
      <c r="F11" s="17"/>
    </row>
    <row r="12" spans="1:6" ht="19.5" customHeight="1">
      <c r="A12" s="17"/>
      <c r="B12" s="17"/>
      <c r="C12" s="17"/>
      <c r="D12" s="17"/>
      <c r="E12" s="17"/>
      <c r="F12" s="17"/>
    </row>
    <row r="13" spans="1:6" ht="19.5" customHeight="1">
      <c r="A13" s="17"/>
      <c r="B13" s="17"/>
      <c r="C13" s="17"/>
      <c r="D13" s="17"/>
      <c r="E13" s="17"/>
      <c r="F13" s="17"/>
    </row>
    <row r="14" spans="1:6" ht="19.5" customHeight="1">
      <c r="A14" s="17"/>
      <c r="B14" s="17"/>
      <c r="C14" s="17"/>
      <c r="D14" s="17"/>
      <c r="E14" s="17"/>
      <c r="F14" s="17"/>
    </row>
    <row r="15" spans="1:6" ht="19.5" customHeight="1">
      <c r="A15" s="285" t="s">
        <v>53</v>
      </c>
      <c r="B15" s="286"/>
      <c r="C15" s="286"/>
      <c r="D15" s="286"/>
      <c r="E15" s="286"/>
      <c r="F15" s="287"/>
    </row>
    <row r="16" spans="1:6" ht="19.5" customHeight="1">
      <c r="A16" s="17"/>
      <c r="B16" s="17"/>
      <c r="C16" s="17"/>
      <c r="D16" s="17"/>
      <c r="E16" s="17"/>
      <c r="F16" s="17"/>
    </row>
    <row r="17" spans="1:6" ht="19.5" customHeight="1">
      <c r="A17" s="17"/>
      <c r="B17" s="17"/>
      <c r="C17" s="17"/>
      <c r="D17" s="17"/>
      <c r="E17" s="17"/>
      <c r="F17" s="17"/>
    </row>
    <row r="18" spans="1:6" ht="19.5" customHeight="1">
      <c r="A18" s="9"/>
      <c r="B18" s="9"/>
      <c r="C18" s="9"/>
      <c r="D18" s="9"/>
      <c r="E18" s="9"/>
      <c r="F18" s="9"/>
    </row>
    <row r="19" spans="1:6" ht="19.5" customHeight="1">
      <c r="A19" s="17"/>
      <c r="B19" s="17"/>
      <c r="C19" s="17"/>
      <c r="D19" s="17"/>
      <c r="E19" s="17"/>
      <c r="F19" s="17"/>
    </row>
    <row r="20" spans="1:6" ht="19.5" customHeight="1" thickBot="1">
      <c r="A20" s="9"/>
      <c r="B20" s="9"/>
      <c r="C20" s="9"/>
      <c r="D20" s="9"/>
      <c r="E20" s="9"/>
      <c r="F20" s="9"/>
    </row>
    <row r="21" spans="1:6" ht="19.5" customHeight="1" thickBot="1">
      <c r="A21" s="281" t="s">
        <v>94</v>
      </c>
      <c r="B21" s="281"/>
      <c r="C21" s="281"/>
      <c r="D21" s="281"/>
      <c r="E21" s="23"/>
      <c r="F21" s="23"/>
    </row>
  </sheetData>
  <mergeCells count="10">
    <mergeCell ref="A21:D21"/>
    <mergeCell ref="A1:F1"/>
    <mergeCell ref="A6:C6"/>
    <mergeCell ref="D6:D7"/>
    <mergeCell ref="E6:E7"/>
    <mergeCell ref="F6:F7"/>
    <mergeCell ref="A2:F2"/>
    <mergeCell ref="A3:F3"/>
    <mergeCell ref="A9:F9"/>
    <mergeCell ref="A15:F15"/>
  </mergeCells>
  <printOptions horizontalCentered="1" verticalCentered="1"/>
  <pageMargins left="0.5905511811023623" right="0.5905511811023623" top="0.3937007874015748" bottom="0.3937007874015748" header="0.1968503937007874" footer="0.5118110236220472"/>
  <pageSetup horizontalDpi="600" verticalDpi="600" orientation="portrait" paperSize="9" r:id="rId1"/>
  <headerFooter alignWithMargins="0">
    <oddHeader>&amp;RZałącznik nr 5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workbookViewId="0" topLeftCell="A1">
      <pane ySplit="9" topLeftCell="BM31" activePane="bottomLeft" state="frozen"/>
      <selection pane="topLeft" activeCell="A1" sqref="A1"/>
      <selection pane="bottomLeft" activeCell="H32" sqref="H32"/>
    </sheetView>
  </sheetViews>
  <sheetFormatPr defaultColWidth="9.00390625" defaultRowHeight="12.75"/>
  <cols>
    <col min="1" max="1" width="6.875" style="25" customWidth="1"/>
    <col min="2" max="2" width="7.75390625" style="25" customWidth="1"/>
    <col min="3" max="3" width="17.375" style="25" customWidth="1"/>
    <col min="4" max="4" width="14.875" style="25" customWidth="1"/>
    <col min="5" max="5" width="13.75390625" style="25" customWidth="1"/>
    <col min="6" max="6" width="13.125" style="25" customWidth="1"/>
    <col min="7" max="7" width="11.00390625" style="25" customWidth="1"/>
    <col min="8" max="8" width="12.75390625" style="25" customWidth="1"/>
    <col min="9" max="9" width="17.75390625" style="25" customWidth="1"/>
    <col min="10" max="10" width="13.00390625" style="25" customWidth="1"/>
    <col min="11" max="11" width="10.75390625" style="25" customWidth="1"/>
    <col min="12" max="12" width="18.00390625" style="25" customWidth="1"/>
    <col min="13" max="16384" width="9.125" style="25" customWidth="1"/>
  </cols>
  <sheetData>
    <row r="1" spans="1:12" ht="18">
      <c r="A1" s="295" t="s">
        <v>304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</row>
    <row r="2" spans="1:12" ht="18">
      <c r="A2" s="295" t="s">
        <v>305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</row>
    <row r="3" spans="1:12" ht="18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ht="13.5" thickBot="1">
      <c r="L4" s="105" t="s">
        <v>156</v>
      </c>
    </row>
    <row r="5" spans="1:12" ht="19.5" customHeight="1" thickBot="1">
      <c r="A5" s="41"/>
      <c r="B5" s="5"/>
      <c r="C5" s="5" t="s">
        <v>59</v>
      </c>
      <c r="D5" s="5"/>
      <c r="E5" s="292" t="s">
        <v>61</v>
      </c>
      <c r="F5" s="293"/>
      <c r="G5" s="293"/>
      <c r="H5" s="293"/>
      <c r="I5" s="293"/>
      <c r="J5" s="293"/>
      <c r="K5" s="294"/>
      <c r="L5" s="5" t="s">
        <v>168</v>
      </c>
    </row>
    <row r="6" spans="1:12" ht="19.5" customHeight="1" thickBot="1">
      <c r="A6" s="42" t="s">
        <v>24</v>
      </c>
      <c r="B6" s="6" t="s">
        <v>141</v>
      </c>
      <c r="C6" s="6" t="s">
        <v>37</v>
      </c>
      <c r="D6" s="6" t="s">
        <v>147</v>
      </c>
      <c r="E6" s="6" t="s">
        <v>62</v>
      </c>
      <c r="F6" s="296" t="s">
        <v>63</v>
      </c>
      <c r="G6" s="297"/>
      <c r="H6" s="297"/>
      <c r="I6" s="298"/>
      <c r="J6" s="42"/>
      <c r="K6" s="42"/>
      <c r="L6" s="6" t="s">
        <v>67</v>
      </c>
    </row>
    <row r="7" spans="1:12" ht="19.5" customHeight="1">
      <c r="A7" s="42"/>
      <c r="B7" s="6"/>
      <c r="C7" s="6" t="s">
        <v>60</v>
      </c>
      <c r="D7" s="6" t="s">
        <v>148</v>
      </c>
      <c r="E7" s="6" t="s">
        <v>150</v>
      </c>
      <c r="F7" s="5" t="s">
        <v>66</v>
      </c>
      <c r="G7" s="5" t="s">
        <v>64</v>
      </c>
      <c r="H7" s="5" t="s">
        <v>66</v>
      </c>
      <c r="I7" s="5" t="s">
        <v>218</v>
      </c>
      <c r="J7" s="6" t="s">
        <v>196</v>
      </c>
      <c r="K7" s="6" t="s">
        <v>208</v>
      </c>
      <c r="L7" s="6" t="s">
        <v>68</v>
      </c>
    </row>
    <row r="8" spans="1:12" ht="19.5" customHeight="1">
      <c r="A8" s="42"/>
      <c r="B8" s="6"/>
      <c r="C8" s="6" t="s">
        <v>145</v>
      </c>
      <c r="D8" s="6" t="s">
        <v>149</v>
      </c>
      <c r="E8" s="6">
        <v>2006</v>
      </c>
      <c r="F8" s="6" t="s">
        <v>30</v>
      </c>
      <c r="G8" s="6" t="s">
        <v>65</v>
      </c>
      <c r="H8" s="6" t="s">
        <v>151</v>
      </c>
      <c r="I8" s="6" t="s">
        <v>313</v>
      </c>
      <c r="J8" s="6"/>
      <c r="K8" s="6"/>
      <c r="L8" s="6" t="s">
        <v>167</v>
      </c>
    </row>
    <row r="9" spans="1:12" ht="19.5" customHeight="1" thickBot="1">
      <c r="A9" s="42"/>
      <c r="B9" s="6"/>
      <c r="C9" s="40" t="s">
        <v>146</v>
      </c>
      <c r="D9" s="40"/>
      <c r="E9" s="6" t="s">
        <v>224</v>
      </c>
      <c r="F9" s="6"/>
      <c r="G9" s="6"/>
      <c r="H9" s="6" t="s">
        <v>166</v>
      </c>
      <c r="I9" s="6" t="s">
        <v>314</v>
      </c>
      <c r="J9" s="6"/>
      <c r="K9" s="6"/>
      <c r="L9" s="6" t="s">
        <v>152</v>
      </c>
    </row>
    <row r="10" spans="1:12" ht="7.5" customHeight="1" thickBot="1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188">
        <v>12</v>
      </c>
    </row>
    <row r="11" spans="1:12" ht="89.25" customHeight="1">
      <c r="A11" s="177" t="s">
        <v>369</v>
      </c>
      <c r="B11" s="177" t="s">
        <v>370</v>
      </c>
      <c r="C11" s="181" t="s">
        <v>371</v>
      </c>
      <c r="D11" s="144">
        <f aca="true" t="shared" si="0" ref="D11:D17">E11</f>
        <v>1043542</v>
      </c>
      <c r="E11" s="144">
        <f>F11+G11++H11++I11</f>
        <v>1043542</v>
      </c>
      <c r="F11" s="144">
        <v>12833</v>
      </c>
      <c r="G11" s="176">
        <v>155997</v>
      </c>
      <c r="H11" s="140">
        <v>102907</v>
      </c>
      <c r="I11" s="140">
        <v>771805</v>
      </c>
      <c r="J11" s="140"/>
      <c r="K11" s="140"/>
      <c r="L11" s="127" t="s">
        <v>374</v>
      </c>
    </row>
    <row r="12" spans="1:12" ht="56.25" customHeight="1">
      <c r="A12" s="174"/>
      <c r="B12" s="174"/>
      <c r="C12" s="127" t="s">
        <v>372</v>
      </c>
      <c r="D12" s="141">
        <f t="shared" si="0"/>
        <v>1045236</v>
      </c>
      <c r="E12" s="141">
        <f>F12+G12++++H12+I12</f>
        <v>1045236</v>
      </c>
      <c r="F12" s="141">
        <v>156786</v>
      </c>
      <c r="G12" s="180"/>
      <c r="H12" s="141">
        <v>104523</v>
      </c>
      <c r="I12" s="141">
        <v>783927</v>
      </c>
      <c r="J12" s="141"/>
      <c r="K12" s="141"/>
      <c r="L12" s="104" t="s">
        <v>374</v>
      </c>
    </row>
    <row r="13" spans="1:12" ht="57" customHeight="1">
      <c r="A13" s="174"/>
      <c r="B13" s="174"/>
      <c r="C13" s="127" t="s">
        <v>373</v>
      </c>
      <c r="D13" s="141">
        <f t="shared" si="0"/>
        <v>516901</v>
      </c>
      <c r="E13" s="141">
        <f>F13+G13+H13+I13</f>
        <v>516901</v>
      </c>
      <c r="F13" s="141">
        <v>76901</v>
      </c>
      <c r="G13" s="180">
        <v>440000</v>
      </c>
      <c r="H13" s="141"/>
      <c r="I13" s="141"/>
      <c r="J13" s="141"/>
      <c r="K13" s="141"/>
      <c r="L13" s="127" t="s">
        <v>375</v>
      </c>
    </row>
    <row r="14" spans="1:12" ht="48.75" customHeight="1" thickBot="1">
      <c r="A14" s="179"/>
      <c r="B14" s="179"/>
      <c r="C14" s="183" t="s">
        <v>376</v>
      </c>
      <c r="D14" s="170">
        <f t="shared" si="0"/>
        <v>330244</v>
      </c>
      <c r="E14" s="170">
        <f>F14++G14++H14++I14</f>
        <v>330244</v>
      </c>
      <c r="F14" s="170">
        <v>330244</v>
      </c>
      <c r="G14" s="184"/>
      <c r="H14" s="170"/>
      <c r="I14" s="170"/>
      <c r="J14" s="170"/>
      <c r="K14" s="170"/>
      <c r="L14" s="183" t="s">
        <v>375</v>
      </c>
    </row>
    <row r="15" spans="1:12" ht="66.75" customHeight="1">
      <c r="A15" s="185" t="s">
        <v>377</v>
      </c>
      <c r="B15" s="185" t="s">
        <v>378</v>
      </c>
      <c r="C15" s="186" t="s">
        <v>379</v>
      </c>
      <c r="D15" s="169">
        <f t="shared" si="0"/>
        <v>2247747</v>
      </c>
      <c r="E15" s="169">
        <f>F15+G15+H15+I15</f>
        <v>2247747</v>
      </c>
      <c r="F15" s="169">
        <v>337163</v>
      </c>
      <c r="G15" s="169"/>
      <c r="H15" s="169">
        <v>224774</v>
      </c>
      <c r="I15" s="169">
        <v>1685810</v>
      </c>
      <c r="J15" s="169"/>
      <c r="K15" s="169"/>
      <c r="L15" s="186" t="s">
        <v>374</v>
      </c>
    </row>
    <row r="16" spans="1:12" ht="66.75" customHeight="1">
      <c r="A16" s="174"/>
      <c r="B16" s="174"/>
      <c r="C16" s="127" t="s">
        <v>380</v>
      </c>
      <c r="D16" s="141">
        <f t="shared" si="0"/>
        <v>2511497</v>
      </c>
      <c r="E16" s="141">
        <f>F16+G16+H16+I16</f>
        <v>2511497</v>
      </c>
      <c r="F16" s="141">
        <v>376725</v>
      </c>
      <c r="G16" s="141"/>
      <c r="H16" s="141">
        <v>251149</v>
      </c>
      <c r="I16" s="141">
        <v>1883623</v>
      </c>
      <c r="J16" s="141"/>
      <c r="K16" s="141"/>
      <c r="L16" s="127" t="s">
        <v>374</v>
      </c>
    </row>
    <row r="17" spans="1:12" ht="66.75" customHeight="1">
      <c r="A17" s="174"/>
      <c r="B17" s="174"/>
      <c r="C17" s="127" t="s">
        <v>381</v>
      </c>
      <c r="D17" s="141">
        <f t="shared" si="0"/>
        <v>292154</v>
      </c>
      <c r="E17" s="141">
        <f>F17++G17+++H17++++I17</f>
        <v>292154</v>
      </c>
      <c r="F17" s="141">
        <v>292154</v>
      </c>
      <c r="G17" s="141"/>
      <c r="H17" s="141"/>
      <c r="I17" s="141"/>
      <c r="J17" s="141"/>
      <c r="K17" s="141"/>
      <c r="L17" s="127" t="s">
        <v>382</v>
      </c>
    </row>
    <row r="18" spans="1:12" ht="66.75" customHeight="1">
      <c r="A18" s="174"/>
      <c r="B18" s="174"/>
      <c r="C18" s="127" t="s">
        <v>383</v>
      </c>
      <c r="D18" s="141">
        <f>E18++J18+K18</f>
        <v>3259389</v>
      </c>
      <c r="E18" s="141">
        <f>F18++G18+H18++I18</f>
        <v>1491710</v>
      </c>
      <c r="F18" s="141">
        <v>372928</v>
      </c>
      <c r="G18" s="141"/>
      <c r="H18" s="141"/>
      <c r="I18" s="141">
        <v>1118782</v>
      </c>
      <c r="J18" s="141">
        <v>1767679</v>
      </c>
      <c r="K18" s="141"/>
      <c r="L18" s="127" t="s">
        <v>374</v>
      </c>
    </row>
    <row r="19" spans="1:12" ht="66.75" customHeight="1">
      <c r="A19" s="174"/>
      <c r="B19" s="174"/>
      <c r="C19" s="127" t="s">
        <v>384</v>
      </c>
      <c r="D19" s="141">
        <f>E19+++J19++K19</f>
        <v>3211302</v>
      </c>
      <c r="E19" s="141">
        <f>F19+G19+H19++I19</f>
        <v>821926</v>
      </c>
      <c r="F19" s="141">
        <v>205482</v>
      </c>
      <c r="G19" s="141"/>
      <c r="H19" s="141"/>
      <c r="I19" s="141">
        <v>616444</v>
      </c>
      <c r="J19" s="141">
        <v>2389376</v>
      </c>
      <c r="K19" s="141"/>
      <c r="L19" s="127" t="s">
        <v>374</v>
      </c>
    </row>
    <row r="20" spans="1:12" ht="66.75" customHeight="1">
      <c r="A20" s="174"/>
      <c r="B20" s="174"/>
      <c r="C20" s="127" t="s">
        <v>385</v>
      </c>
      <c r="D20" s="142">
        <f>E20+J20++K20</f>
        <v>3810322</v>
      </c>
      <c r="E20" s="142">
        <f aca="true" t="shared" si="1" ref="E20:E31">F20+G20+H20+I20</f>
        <v>2574731</v>
      </c>
      <c r="F20" s="142">
        <v>643683</v>
      </c>
      <c r="G20" s="142"/>
      <c r="H20" s="142"/>
      <c r="I20" s="142">
        <v>1931048</v>
      </c>
      <c r="J20" s="142">
        <v>1235591</v>
      </c>
      <c r="K20" s="142"/>
      <c r="L20" s="54" t="s">
        <v>374</v>
      </c>
    </row>
    <row r="21" spans="1:12" ht="66.75" customHeight="1">
      <c r="A21" s="174"/>
      <c r="B21" s="174"/>
      <c r="C21" s="54" t="s">
        <v>386</v>
      </c>
      <c r="D21" s="141">
        <f>E21</f>
        <v>442867</v>
      </c>
      <c r="E21" s="141">
        <f t="shared" si="1"/>
        <v>442867</v>
      </c>
      <c r="F21" s="141">
        <v>152462</v>
      </c>
      <c r="G21" s="141"/>
      <c r="H21" s="141"/>
      <c r="I21" s="141">
        <v>290405</v>
      </c>
      <c r="J21" s="141"/>
      <c r="K21" s="141"/>
      <c r="L21" s="127" t="s">
        <v>387</v>
      </c>
    </row>
    <row r="22" spans="1:12" ht="66.75" customHeight="1">
      <c r="A22" s="174"/>
      <c r="B22" s="174"/>
      <c r="C22" s="54" t="s">
        <v>388</v>
      </c>
      <c r="D22" s="141">
        <f>E22</f>
        <v>449420</v>
      </c>
      <c r="E22" s="141">
        <f t="shared" si="1"/>
        <v>449420</v>
      </c>
      <c r="F22" s="141">
        <v>157461</v>
      </c>
      <c r="G22" s="141"/>
      <c r="H22" s="141"/>
      <c r="I22" s="141">
        <v>291959</v>
      </c>
      <c r="J22" s="141"/>
      <c r="K22" s="141"/>
      <c r="L22" s="127" t="s">
        <v>387</v>
      </c>
    </row>
    <row r="23" spans="1:12" ht="66.75" customHeight="1">
      <c r="A23" s="174"/>
      <c r="B23" s="174"/>
      <c r="C23" s="127" t="s">
        <v>403</v>
      </c>
      <c r="D23" s="141">
        <f>E23</f>
        <v>538390</v>
      </c>
      <c r="E23" s="141">
        <f t="shared" si="1"/>
        <v>538390</v>
      </c>
      <c r="F23" s="141">
        <v>192422</v>
      </c>
      <c r="G23" s="141"/>
      <c r="H23" s="141"/>
      <c r="I23" s="141">
        <v>345968</v>
      </c>
      <c r="J23" s="141"/>
      <c r="K23" s="141"/>
      <c r="L23" s="127" t="s">
        <v>387</v>
      </c>
    </row>
    <row r="24" spans="1:12" ht="66.75" customHeight="1">
      <c r="A24" s="174"/>
      <c r="B24" s="174"/>
      <c r="C24" s="127" t="s">
        <v>389</v>
      </c>
      <c r="D24" s="141">
        <f>E24</f>
        <v>448472</v>
      </c>
      <c r="E24" s="141">
        <f t="shared" si="1"/>
        <v>448472</v>
      </c>
      <c r="F24" s="141">
        <v>154392</v>
      </c>
      <c r="G24" s="141"/>
      <c r="H24" s="141"/>
      <c r="I24" s="141">
        <v>294080</v>
      </c>
      <c r="J24" s="141"/>
      <c r="K24" s="141"/>
      <c r="L24" s="127" t="s">
        <v>387</v>
      </c>
    </row>
    <row r="25" spans="1:12" ht="66.75" customHeight="1">
      <c r="A25" s="178"/>
      <c r="B25" s="178"/>
      <c r="C25" s="182" t="s">
        <v>390</v>
      </c>
      <c r="D25" s="142">
        <f>E25+J25+K25</f>
        <v>599433</v>
      </c>
      <c r="E25" s="141">
        <f t="shared" si="1"/>
        <v>599433</v>
      </c>
      <c r="F25" s="141">
        <v>224953</v>
      </c>
      <c r="G25" s="141"/>
      <c r="H25" s="141"/>
      <c r="I25" s="141">
        <v>374480</v>
      </c>
      <c r="J25" s="141"/>
      <c r="K25" s="141"/>
      <c r="L25" s="54" t="s">
        <v>387</v>
      </c>
    </row>
    <row r="26" spans="1:12" ht="66.75" customHeight="1" thickBot="1">
      <c r="A26" s="178"/>
      <c r="B26" s="178"/>
      <c r="C26" s="182" t="s">
        <v>391</v>
      </c>
      <c r="D26" s="142">
        <f>E26+J26+K26</f>
        <v>636094</v>
      </c>
      <c r="E26" s="142">
        <f t="shared" si="1"/>
        <v>636094</v>
      </c>
      <c r="F26" s="142">
        <v>420496</v>
      </c>
      <c r="G26" s="142"/>
      <c r="H26" s="142"/>
      <c r="I26" s="142">
        <v>215598</v>
      </c>
      <c r="J26" s="142"/>
      <c r="K26" s="142"/>
      <c r="L26" s="104" t="s">
        <v>387</v>
      </c>
    </row>
    <row r="27" spans="1:12" ht="66.75" customHeight="1" thickBot="1">
      <c r="A27" s="175" t="s">
        <v>392</v>
      </c>
      <c r="B27" s="175" t="s">
        <v>393</v>
      </c>
      <c r="C27" s="187" t="s">
        <v>394</v>
      </c>
      <c r="D27" s="143">
        <f>E27+J27+K27</f>
        <v>7000</v>
      </c>
      <c r="E27" s="143">
        <f t="shared" si="1"/>
        <v>7000</v>
      </c>
      <c r="F27" s="143">
        <v>7000</v>
      </c>
      <c r="G27" s="143"/>
      <c r="H27" s="143"/>
      <c r="I27" s="143"/>
      <c r="J27" s="143"/>
      <c r="K27" s="143"/>
      <c r="L27" s="187" t="s">
        <v>382</v>
      </c>
    </row>
    <row r="28" spans="1:12" ht="66.75" customHeight="1" thickBot="1">
      <c r="A28" s="175" t="s">
        <v>395</v>
      </c>
      <c r="B28" s="175" t="s">
        <v>396</v>
      </c>
      <c r="C28" s="187" t="s">
        <v>394</v>
      </c>
      <c r="D28" s="143">
        <f>E28+J28++K28</f>
        <v>30000</v>
      </c>
      <c r="E28" s="143">
        <f t="shared" si="1"/>
        <v>30000</v>
      </c>
      <c r="F28" s="143">
        <v>30000</v>
      </c>
      <c r="G28" s="143"/>
      <c r="H28" s="143"/>
      <c r="I28" s="143"/>
      <c r="J28" s="143"/>
      <c r="K28" s="143"/>
      <c r="L28" s="187" t="s">
        <v>382</v>
      </c>
    </row>
    <row r="29" spans="1:12" ht="117.75" customHeight="1" thickBot="1">
      <c r="A29" s="175"/>
      <c r="B29" s="175"/>
      <c r="C29" s="187" t="s">
        <v>407</v>
      </c>
      <c r="D29" s="143">
        <f>E29</f>
        <v>34000</v>
      </c>
      <c r="E29" s="143">
        <f>F29+++G29+H29++I29</f>
        <v>34000</v>
      </c>
      <c r="F29" s="143">
        <v>34000</v>
      </c>
      <c r="G29" s="143"/>
      <c r="H29" s="143"/>
      <c r="I29" s="143"/>
      <c r="J29" s="143"/>
      <c r="K29" s="143"/>
      <c r="L29" s="187"/>
    </row>
    <row r="30" spans="1:12" ht="122.25" customHeight="1" thickBot="1">
      <c r="A30" s="175" t="s">
        <v>397</v>
      </c>
      <c r="B30" s="175" t="s">
        <v>398</v>
      </c>
      <c r="C30" s="187" t="s">
        <v>399</v>
      </c>
      <c r="D30" s="143">
        <f>E30</f>
        <v>79980</v>
      </c>
      <c r="E30" s="143">
        <f t="shared" si="1"/>
        <v>79980</v>
      </c>
      <c r="F30" s="143">
        <v>79980</v>
      </c>
      <c r="G30" s="143"/>
      <c r="H30" s="143"/>
      <c r="I30" s="143"/>
      <c r="J30" s="143"/>
      <c r="K30" s="143"/>
      <c r="L30" s="187" t="s">
        <v>382</v>
      </c>
    </row>
    <row r="31" spans="1:12" ht="122.25" customHeight="1" thickBot="1">
      <c r="A31" s="175" t="s">
        <v>400</v>
      </c>
      <c r="B31" s="175" t="s">
        <v>401</v>
      </c>
      <c r="C31" s="187" t="s">
        <v>402</v>
      </c>
      <c r="D31" s="143">
        <f>E31+J31+K31</f>
        <v>504515</v>
      </c>
      <c r="E31" s="143">
        <f t="shared" si="1"/>
        <v>504515</v>
      </c>
      <c r="F31" s="143">
        <v>79925</v>
      </c>
      <c r="G31" s="143"/>
      <c r="H31" s="143">
        <v>49951</v>
      </c>
      <c r="I31" s="143">
        <v>374639</v>
      </c>
      <c r="J31" s="143"/>
      <c r="K31" s="143"/>
      <c r="L31" s="187" t="s">
        <v>374</v>
      </c>
    </row>
    <row r="32" spans="1:12" ht="22.5" customHeight="1">
      <c r="A32" s="288" t="s">
        <v>186</v>
      </c>
      <c r="B32" s="289"/>
      <c r="C32" s="290"/>
      <c r="D32" s="140">
        <f>D11+D12+D13+D14++D15+D16+D17+D18+D19+D20+D21+D22+D23+D24+D25+D26+D27+D28+D30+D31+D29</f>
        <v>22038505</v>
      </c>
      <c r="E32" s="140">
        <f aca="true" t="shared" si="2" ref="E32:J32">E11+E12+E13+E14++E15+E16+E17+E18+E19+E20+E21+E22+E23+E24+E25+E26+E27+E28+E30+E31+E29</f>
        <v>16645859</v>
      </c>
      <c r="F32" s="140">
        <f t="shared" si="2"/>
        <v>4337990</v>
      </c>
      <c r="G32" s="140">
        <f t="shared" si="2"/>
        <v>595997</v>
      </c>
      <c r="H32" s="140">
        <f t="shared" si="2"/>
        <v>733304</v>
      </c>
      <c r="I32" s="140">
        <f t="shared" si="2"/>
        <v>10978568</v>
      </c>
      <c r="J32" s="140">
        <f t="shared" si="2"/>
        <v>5392646</v>
      </c>
      <c r="K32" s="140">
        <v>0</v>
      </c>
      <c r="L32" s="19"/>
    </row>
    <row r="33" spans="1:12" ht="26.25" customHeight="1" thickBot="1">
      <c r="A33" s="291" t="s">
        <v>317</v>
      </c>
      <c r="B33" s="291"/>
      <c r="C33" s="291"/>
      <c r="D33" s="170">
        <v>10281013</v>
      </c>
      <c r="E33" s="170">
        <v>4888367</v>
      </c>
      <c r="F33" s="170">
        <v>1222093</v>
      </c>
      <c r="G33" s="170">
        <v>0</v>
      </c>
      <c r="H33" s="170">
        <v>0</v>
      </c>
      <c r="I33" s="170">
        <v>3666274</v>
      </c>
      <c r="J33" s="170">
        <v>5392646</v>
      </c>
      <c r="K33" s="170">
        <v>0</v>
      </c>
      <c r="L33" s="137" t="s">
        <v>318</v>
      </c>
    </row>
  </sheetData>
  <mergeCells count="6">
    <mergeCell ref="A32:C32"/>
    <mergeCell ref="A33:C33"/>
    <mergeCell ref="E5:K5"/>
    <mergeCell ref="A1:L1"/>
    <mergeCell ref="F6:I6"/>
    <mergeCell ref="A2:L2"/>
  </mergeCells>
  <printOptions horizontalCentered="1" verticalCentered="1"/>
  <pageMargins left="0.1968503937007874" right="0.3937007874015748" top="1.062992125984252" bottom="0.7874015748031497" header="0.5118110236220472" footer="0.5118110236220472"/>
  <pageSetup firstPageNumber="1" useFirstPageNumber="1" horizontalDpi="600" verticalDpi="600" orientation="landscape" paperSize="9" scale="91" r:id="rId1"/>
  <headerFooter alignWithMargins="0">
    <oddHeader>&amp;R&amp;9Załącznik nr 6
do uchwały Rady Gminy nr XXXVI/247/05 
z dnia   17 grudnia 2005 r</oddHeader>
    <oddFooter>&amp;CStrona &amp;P</oddFooter>
  </headerFooter>
  <rowBreaks count="1" manualBreakCount="1">
    <brk id="2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zoomScale="80" zoomScaleNormal="80" workbookViewId="0" topLeftCell="A1">
      <selection activeCell="H7" sqref="H7"/>
    </sheetView>
  </sheetViews>
  <sheetFormatPr defaultColWidth="9.00390625" defaultRowHeight="12.75"/>
  <cols>
    <col min="1" max="1" width="4.875" style="25" bestFit="1" customWidth="1"/>
    <col min="2" max="3" width="10.75390625" style="25" customWidth="1"/>
    <col min="4" max="4" width="45.875" style="25" customWidth="1"/>
    <col min="5" max="5" width="18.875" style="25" customWidth="1"/>
    <col min="6" max="6" width="20.375" style="25" customWidth="1"/>
    <col min="7" max="16384" width="9.125" style="25" customWidth="1"/>
  </cols>
  <sheetData>
    <row r="1" spans="1:6" ht="37.5" customHeight="1">
      <c r="A1" s="295" t="s">
        <v>254</v>
      </c>
      <c r="B1" s="295"/>
      <c r="C1" s="295"/>
      <c r="D1" s="295"/>
      <c r="E1" s="295"/>
      <c r="F1" s="295"/>
    </row>
    <row r="2" ht="13.5" thickBot="1">
      <c r="F2" s="105" t="s">
        <v>156</v>
      </c>
    </row>
    <row r="3" spans="1:6" ht="49.5" customHeight="1" thickBot="1">
      <c r="A3" s="134" t="s">
        <v>43</v>
      </c>
      <c r="B3" s="46" t="s">
        <v>24</v>
      </c>
      <c r="C3" s="5" t="s">
        <v>25</v>
      </c>
      <c r="D3" s="5" t="s">
        <v>27</v>
      </c>
      <c r="E3" s="124" t="s">
        <v>308</v>
      </c>
      <c r="F3" s="46" t="s">
        <v>200</v>
      </c>
    </row>
    <row r="4" spans="1:6" ht="7.5" customHeight="1" thickBot="1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</row>
    <row r="5" spans="1:6" ht="30" customHeight="1">
      <c r="A5" s="9"/>
      <c r="B5" s="9"/>
      <c r="C5" s="9"/>
      <c r="D5" s="9"/>
      <c r="E5" s="9"/>
      <c r="F5" s="9"/>
    </row>
    <row r="6" spans="1:6" ht="30" customHeight="1">
      <c r="A6" s="17"/>
      <c r="B6" s="17"/>
      <c r="C6" s="17"/>
      <c r="D6" s="17"/>
      <c r="E6" s="17"/>
      <c r="F6" s="17"/>
    </row>
    <row r="7" spans="1:6" ht="30" customHeight="1">
      <c r="A7" s="17"/>
      <c r="B7" s="17"/>
      <c r="C7" s="17"/>
      <c r="D7" s="17"/>
      <c r="E7" s="17"/>
      <c r="F7" s="17"/>
    </row>
    <row r="8" spans="1:6" ht="30" customHeight="1">
      <c r="A8" s="17"/>
      <c r="B8" s="17"/>
      <c r="C8" s="17"/>
      <c r="D8" s="17"/>
      <c r="E8" s="17"/>
      <c r="F8" s="17"/>
    </row>
    <row r="9" spans="1:6" ht="30" customHeight="1" thickBot="1">
      <c r="A9" s="13"/>
      <c r="B9" s="13"/>
      <c r="C9" s="13"/>
      <c r="D9" s="13"/>
      <c r="E9" s="13"/>
      <c r="F9" s="13"/>
    </row>
    <row r="10" spans="1:6" ht="22.5" customHeight="1" thickBot="1">
      <c r="A10" s="100"/>
      <c r="B10" s="101"/>
      <c r="C10" s="102" t="s">
        <v>142</v>
      </c>
      <c r="D10" s="23"/>
      <c r="E10" s="102"/>
      <c r="F10" s="23"/>
    </row>
    <row r="13" spans="1:6" ht="15.75">
      <c r="A13" s="299" t="s">
        <v>86</v>
      </c>
      <c r="B13" s="299"/>
      <c r="C13" s="136"/>
      <c r="D13" s="136"/>
      <c r="E13" s="136"/>
      <c r="F13" s="136"/>
    </row>
    <row r="14" spans="1:6" ht="31.5" customHeight="1">
      <c r="A14" s="300" t="s">
        <v>306</v>
      </c>
      <c r="B14" s="300"/>
      <c r="C14" s="300"/>
      <c r="D14" s="300"/>
      <c r="E14" s="300"/>
      <c r="F14" s="300"/>
    </row>
    <row r="15" spans="1:6" ht="15.75">
      <c r="A15" s="135"/>
      <c r="B15" s="136"/>
      <c r="C15" s="136"/>
      <c r="D15" s="136"/>
      <c r="E15" s="136"/>
      <c r="F15" s="136"/>
    </row>
    <row r="16" spans="1:6" ht="15.75">
      <c r="A16" s="299" t="s">
        <v>307</v>
      </c>
      <c r="B16" s="299"/>
      <c r="C16" s="299"/>
      <c r="D16" s="299"/>
      <c r="E16" s="136"/>
      <c r="F16" s="136"/>
    </row>
  </sheetData>
  <mergeCells count="4">
    <mergeCell ref="A1:F1"/>
    <mergeCell ref="A13:B13"/>
    <mergeCell ref="A14:F14"/>
    <mergeCell ref="A16:D16"/>
  </mergeCells>
  <printOptions horizontalCentered="1" verticalCentered="1"/>
  <pageMargins left="0.21" right="0.3937007874015748" top="0.7874015748031497" bottom="0.7874015748031497" header="0.5118110236220472" footer="0.5118110236220472"/>
  <pageSetup horizontalDpi="600" verticalDpi="600" orientation="landscape" paperSize="9" scale="95" r:id="rId1"/>
  <headerFooter alignWithMargins="0">
    <oddHeader>&amp;R&amp;9Załącznik nr 7
do uchwały Rady Gminy nr............... 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181"/>
  <sheetViews>
    <sheetView tabSelected="1" zoomScale="75" zoomScaleNormal="75" workbookViewId="0" topLeftCell="A142">
      <selection activeCell="R161" sqref="R161"/>
    </sheetView>
  </sheetViews>
  <sheetFormatPr defaultColWidth="9.00390625" defaultRowHeight="12.75"/>
  <cols>
    <col min="1" max="1" width="3.625" style="121" bestFit="1" customWidth="1"/>
    <col min="2" max="16384" width="10.25390625" style="121" customWidth="1"/>
  </cols>
  <sheetData>
    <row r="1" spans="1:17" ht="11.25">
      <c r="A1" s="332" t="s">
        <v>431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</row>
    <row r="2" spans="3:17" ht="11.25">
      <c r="C2" s="333"/>
      <c r="D2" s="333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</row>
    <row r="3" spans="1:17" ht="11.25">
      <c r="A3" s="301" t="s">
        <v>43</v>
      </c>
      <c r="B3" s="301" t="s">
        <v>228</v>
      </c>
      <c r="C3" s="322" t="s">
        <v>229</v>
      </c>
      <c r="D3" s="322" t="s">
        <v>230</v>
      </c>
      <c r="E3" s="321" t="s">
        <v>231</v>
      </c>
      <c r="F3" s="320" t="s">
        <v>29</v>
      </c>
      <c r="G3" s="320"/>
      <c r="H3" s="320" t="s">
        <v>98</v>
      </c>
      <c r="I3" s="320"/>
      <c r="J3" s="320"/>
      <c r="K3" s="320"/>
      <c r="L3" s="320"/>
      <c r="M3" s="320"/>
      <c r="N3" s="320"/>
      <c r="O3" s="320"/>
      <c r="P3" s="320"/>
      <c r="Q3" s="320"/>
    </row>
    <row r="4" spans="1:17" ht="11.25">
      <c r="A4" s="301"/>
      <c r="B4" s="301"/>
      <c r="C4" s="322"/>
      <c r="D4" s="322"/>
      <c r="E4" s="321"/>
      <c r="F4" s="321" t="s">
        <v>232</v>
      </c>
      <c r="G4" s="321" t="s">
        <v>233</v>
      </c>
      <c r="H4" s="320" t="s">
        <v>165</v>
      </c>
      <c r="I4" s="320"/>
      <c r="J4" s="320"/>
      <c r="K4" s="320"/>
      <c r="L4" s="320"/>
      <c r="M4" s="320"/>
      <c r="N4" s="320"/>
      <c r="O4" s="320"/>
      <c r="P4" s="320"/>
      <c r="Q4" s="320"/>
    </row>
    <row r="5" spans="1:17" ht="11.25">
      <c r="A5" s="301"/>
      <c r="B5" s="301"/>
      <c r="C5" s="322"/>
      <c r="D5" s="322"/>
      <c r="E5" s="321"/>
      <c r="F5" s="321"/>
      <c r="G5" s="321"/>
      <c r="H5" s="321" t="s">
        <v>234</v>
      </c>
      <c r="I5" s="320" t="s">
        <v>235</v>
      </c>
      <c r="J5" s="320"/>
      <c r="K5" s="320"/>
      <c r="L5" s="320"/>
      <c r="M5" s="320"/>
      <c r="N5" s="320"/>
      <c r="O5" s="320"/>
      <c r="P5" s="320"/>
      <c r="Q5" s="320"/>
    </row>
    <row r="6" spans="1:17" ht="11.25">
      <c r="A6" s="301"/>
      <c r="B6" s="301"/>
      <c r="C6" s="322"/>
      <c r="D6" s="322"/>
      <c r="E6" s="321"/>
      <c r="F6" s="321"/>
      <c r="G6" s="321"/>
      <c r="H6" s="321"/>
      <c r="I6" s="320" t="s">
        <v>236</v>
      </c>
      <c r="J6" s="320"/>
      <c r="K6" s="320"/>
      <c r="L6" s="320"/>
      <c r="M6" s="320" t="s">
        <v>233</v>
      </c>
      <c r="N6" s="320"/>
      <c r="O6" s="320"/>
      <c r="P6" s="320"/>
      <c r="Q6" s="320"/>
    </row>
    <row r="7" spans="1:17" ht="11.25">
      <c r="A7" s="301"/>
      <c r="B7" s="301"/>
      <c r="C7" s="322"/>
      <c r="D7" s="322"/>
      <c r="E7" s="321"/>
      <c r="F7" s="321"/>
      <c r="G7" s="321"/>
      <c r="H7" s="321"/>
      <c r="I7" s="321" t="s">
        <v>237</v>
      </c>
      <c r="J7" s="320" t="s">
        <v>238</v>
      </c>
      <c r="K7" s="320"/>
      <c r="L7" s="320"/>
      <c r="M7" s="321" t="s">
        <v>239</v>
      </c>
      <c r="N7" s="321" t="s">
        <v>238</v>
      </c>
      <c r="O7" s="321"/>
      <c r="P7" s="321"/>
      <c r="Q7" s="321"/>
    </row>
    <row r="8" spans="1:17" ht="56.25">
      <c r="A8" s="301"/>
      <c r="B8" s="301"/>
      <c r="C8" s="322"/>
      <c r="D8" s="322"/>
      <c r="E8" s="321"/>
      <c r="F8" s="321"/>
      <c r="G8" s="321"/>
      <c r="H8" s="321"/>
      <c r="I8" s="321"/>
      <c r="J8" s="241" t="s">
        <v>240</v>
      </c>
      <c r="K8" s="241" t="s">
        <v>241</v>
      </c>
      <c r="L8" s="241" t="s">
        <v>242</v>
      </c>
      <c r="M8" s="321"/>
      <c r="N8" s="241" t="s">
        <v>243</v>
      </c>
      <c r="O8" s="241" t="s">
        <v>240</v>
      </c>
      <c r="P8" s="241" t="s">
        <v>241</v>
      </c>
      <c r="Q8" s="241" t="s">
        <v>244</v>
      </c>
    </row>
    <row r="9" spans="1:17" ht="11.25">
      <c r="A9" s="233">
        <v>1</v>
      </c>
      <c r="B9" s="233">
        <v>2</v>
      </c>
      <c r="C9" s="243">
        <v>3</v>
      </c>
      <c r="D9" s="243">
        <v>4</v>
      </c>
      <c r="E9" s="242">
        <v>5</v>
      </c>
      <c r="F9" s="242">
        <v>6</v>
      </c>
      <c r="G9" s="242">
        <v>7</v>
      </c>
      <c r="H9" s="242">
        <v>8</v>
      </c>
      <c r="I9" s="242">
        <v>9</v>
      </c>
      <c r="J9" s="242">
        <v>10</v>
      </c>
      <c r="K9" s="242">
        <v>11</v>
      </c>
      <c r="L9" s="242">
        <v>12</v>
      </c>
      <c r="M9" s="242">
        <v>13</v>
      </c>
      <c r="N9" s="242">
        <v>14</v>
      </c>
      <c r="O9" s="242">
        <v>15</v>
      </c>
      <c r="P9" s="242">
        <v>16</v>
      </c>
      <c r="Q9" s="242">
        <v>17</v>
      </c>
    </row>
    <row r="10" spans="1:17" ht="33.75">
      <c r="A10" s="244">
        <v>1</v>
      </c>
      <c r="B10" s="245" t="s">
        <v>245</v>
      </c>
      <c r="C10" s="324" t="s">
        <v>191</v>
      </c>
      <c r="D10" s="325"/>
      <c r="E10" s="246">
        <f aca="true" t="shared" si="0" ref="E10:Q10">E15+E24+E33+E42+E52+E61+E70+E79+E88+E101+E110+E119+E128+E137+E150</f>
        <v>26394453</v>
      </c>
      <c r="F10" s="246">
        <f t="shared" si="0"/>
        <v>7676458</v>
      </c>
      <c r="G10" s="246">
        <f t="shared" si="0"/>
        <v>18717995</v>
      </c>
      <c r="H10" s="246">
        <f t="shared" si="0"/>
        <v>15872441</v>
      </c>
      <c r="I10" s="246">
        <f t="shared" si="0"/>
        <v>4893873</v>
      </c>
      <c r="J10" s="246">
        <f t="shared" si="0"/>
        <v>595997</v>
      </c>
      <c r="K10" s="246">
        <f t="shared" si="0"/>
        <v>0</v>
      </c>
      <c r="L10" s="246">
        <f t="shared" si="0"/>
        <v>4297876</v>
      </c>
      <c r="M10" s="246">
        <f t="shared" si="0"/>
        <v>10978568</v>
      </c>
      <c r="N10" s="246">
        <f t="shared" si="0"/>
        <v>0</v>
      </c>
      <c r="O10" s="246">
        <f t="shared" si="0"/>
        <v>0</v>
      </c>
      <c r="P10" s="246">
        <f t="shared" si="0"/>
        <v>0</v>
      </c>
      <c r="Q10" s="246">
        <f t="shared" si="0"/>
        <v>10978568</v>
      </c>
    </row>
    <row r="11" spans="1:17" ht="12.75">
      <c r="A11" s="301" t="s">
        <v>246</v>
      </c>
      <c r="B11" s="122" t="s">
        <v>247</v>
      </c>
      <c r="C11" s="302" t="s">
        <v>408</v>
      </c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4"/>
    </row>
    <row r="12" spans="1:17" ht="12.75">
      <c r="A12" s="301"/>
      <c r="B12" s="122" t="s">
        <v>312</v>
      </c>
      <c r="C12" s="305" t="s">
        <v>409</v>
      </c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7"/>
    </row>
    <row r="13" spans="1:17" ht="12.75">
      <c r="A13" s="301"/>
      <c r="B13" s="122" t="s">
        <v>248</v>
      </c>
      <c r="C13" s="305" t="s">
        <v>410</v>
      </c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7"/>
    </row>
    <row r="14" spans="1:17" ht="12.75">
      <c r="A14" s="301"/>
      <c r="B14" s="122" t="s">
        <v>249</v>
      </c>
      <c r="C14" s="308" t="s">
        <v>411</v>
      </c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10"/>
    </row>
    <row r="15" spans="1:17" ht="11.25">
      <c r="A15" s="301"/>
      <c r="B15" s="122" t="s">
        <v>250</v>
      </c>
      <c r="C15" s="243"/>
      <c r="D15" s="243" t="s">
        <v>370</v>
      </c>
      <c r="E15" s="255">
        <f>G15+F15</f>
        <v>2256190</v>
      </c>
      <c r="F15" s="255">
        <f>SUM(F16:F19)</f>
        <v>608623</v>
      </c>
      <c r="G15" s="255">
        <f>SUM(G16:G19)</f>
        <v>1647567</v>
      </c>
      <c r="H15" s="255">
        <f>I15+M15</f>
        <v>1043502</v>
      </c>
      <c r="I15" s="255">
        <f>J15+K15+L15</f>
        <v>271697</v>
      </c>
      <c r="J15" s="255">
        <v>155997</v>
      </c>
      <c r="K15" s="255"/>
      <c r="L15" s="255">
        <v>115700</v>
      </c>
      <c r="M15" s="255">
        <f>N15+O15+P15+Q15</f>
        <v>771805</v>
      </c>
      <c r="N15" s="255"/>
      <c r="O15" s="255"/>
      <c r="P15" s="255"/>
      <c r="Q15" s="255">
        <v>771805</v>
      </c>
    </row>
    <row r="16" spans="1:17" ht="11.25">
      <c r="A16" s="301"/>
      <c r="B16" s="122" t="s">
        <v>251</v>
      </c>
      <c r="C16" s="311"/>
      <c r="D16" s="311"/>
      <c r="E16" s="255">
        <f>G16+F16</f>
        <v>1212688</v>
      </c>
      <c r="F16" s="255">
        <v>336926</v>
      </c>
      <c r="G16" s="255">
        <v>875762</v>
      </c>
      <c r="H16" s="314"/>
      <c r="I16" s="314"/>
      <c r="J16" s="314"/>
      <c r="K16" s="314"/>
      <c r="L16" s="314"/>
      <c r="M16" s="314"/>
      <c r="N16" s="314"/>
      <c r="O16" s="314"/>
      <c r="P16" s="314"/>
      <c r="Q16" s="314"/>
    </row>
    <row r="17" spans="1:17" ht="11.25">
      <c r="A17" s="301"/>
      <c r="B17" s="122" t="s">
        <v>165</v>
      </c>
      <c r="C17" s="312"/>
      <c r="D17" s="312"/>
      <c r="E17" s="255">
        <f>G17+F17</f>
        <v>1043502</v>
      </c>
      <c r="F17" s="255">
        <f>I15</f>
        <v>271697</v>
      </c>
      <c r="G17" s="255">
        <f>M15</f>
        <v>771805</v>
      </c>
      <c r="H17" s="315"/>
      <c r="I17" s="315"/>
      <c r="J17" s="315"/>
      <c r="K17" s="315"/>
      <c r="L17" s="315"/>
      <c r="M17" s="315"/>
      <c r="N17" s="315"/>
      <c r="O17" s="315"/>
      <c r="P17" s="315"/>
      <c r="Q17" s="315"/>
    </row>
    <row r="18" spans="1:17" ht="11.25">
      <c r="A18" s="301"/>
      <c r="B18" s="122" t="s">
        <v>196</v>
      </c>
      <c r="C18" s="312"/>
      <c r="D18" s="312"/>
      <c r="E18" s="255">
        <f>G18+F18</f>
        <v>0</v>
      </c>
      <c r="F18" s="255"/>
      <c r="G18" s="255"/>
      <c r="H18" s="315"/>
      <c r="I18" s="315"/>
      <c r="J18" s="315"/>
      <c r="K18" s="315"/>
      <c r="L18" s="315"/>
      <c r="M18" s="315"/>
      <c r="N18" s="315"/>
      <c r="O18" s="315"/>
      <c r="P18" s="315"/>
      <c r="Q18" s="315"/>
    </row>
    <row r="19" spans="1:17" ht="11.25">
      <c r="A19" s="301"/>
      <c r="B19" s="122" t="s">
        <v>208</v>
      </c>
      <c r="C19" s="313"/>
      <c r="D19" s="313"/>
      <c r="E19" s="255">
        <f>G19+F19</f>
        <v>0</v>
      </c>
      <c r="F19" s="255"/>
      <c r="G19" s="255"/>
      <c r="H19" s="316"/>
      <c r="I19" s="316"/>
      <c r="J19" s="316"/>
      <c r="K19" s="316"/>
      <c r="L19" s="316"/>
      <c r="M19" s="316"/>
      <c r="N19" s="316"/>
      <c r="O19" s="316"/>
      <c r="P19" s="316"/>
      <c r="Q19" s="316"/>
    </row>
    <row r="20" spans="1:17" ht="11.25" customHeight="1">
      <c r="A20" s="301" t="s">
        <v>252</v>
      </c>
      <c r="B20" s="122" t="s">
        <v>247</v>
      </c>
      <c r="C20" s="302" t="s">
        <v>408</v>
      </c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4"/>
    </row>
    <row r="21" spans="1:17" ht="11.25" customHeight="1">
      <c r="A21" s="301"/>
      <c r="B21" s="122" t="s">
        <v>312</v>
      </c>
      <c r="C21" s="305" t="s">
        <v>409</v>
      </c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7"/>
    </row>
    <row r="22" spans="1:17" ht="11.25" customHeight="1">
      <c r="A22" s="301"/>
      <c r="B22" s="122" t="s">
        <v>248</v>
      </c>
      <c r="C22" s="305" t="s">
        <v>412</v>
      </c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7"/>
    </row>
    <row r="23" spans="1:17" ht="12.75">
      <c r="A23" s="301"/>
      <c r="B23" s="122" t="s">
        <v>249</v>
      </c>
      <c r="C23" s="317" t="s">
        <v>413</v>
      </c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9"/>
    </row>
    <row r="24" spans="1:17" ht="11.25" customHeight="1">
      <c r="A24" s="301"/>
      <c r="B24" s="122" t="s">
        <v>250</v>
      </c>
      <c r="C24" s="243"/>
      <c r="D24" s="243" t="s">
        <v>370</v>
      </c>
      <c r="E24" s="255">
        <f>G24+F24</f>
        <v>3658609</v>
      </c>
      <c r="F24" s="255">
        <f>SUM(F25:F28)</f>
        <v>1331608</v>
      </c>
      <c r="G24" s="255">
        <f>SUM(G25:G28)</f>
        <v>2327001</v>
      </c>
      <c r="H24" s="255">
        <f>I24+M24</f>
        <v>516901</v>
      </c>
      <c r="I24" s="255">
        <f>SUM(J24:L24)</f>
        <v>516901</v>
      </c>
      <c r="J24" s="255">
        <v>440000</v>
      </c>
      <c r="K24" s="255"/>
      <c r="L24" s="255">
        <v>76901</v>
      </c>
      <c r="M24" s="255">
        <f>SUM(N24:Q24)</f>
        <v>0</v>
      </c>
      <c r="N24" s="255"/>
      <c r="O24" s="255"/>
      <c r="P24" s="255"/>
      <c r="Q24" s="255">
        <v>0</v>
      </c>
    </row>
    <row r="25" spans="1:17" ht="11.25">
      <c r="A25" s="301"/>
      <c r="B25" s="122" t="s">
        <v>251</v>
      </c>
      <c r="C25" s="311"/>
      <c r="D25" s="311"/>
      <c r="E25" s="255">
        <f>G25+F25</f>
        <v>3141708</v>
      </c>
      <c r="F25" s="255">
        <v>814707</v>
      </c>
      <c r="G25" s="255">
        <v>2327001</v>
      </c>
      <c r="H25" s="314"/>
      <c r="I25" s="314"/>
      <c r="J25" s="314"/>
      <c r="K25" s="314"/>
      <c r="L25" s="314"/>
      <c r="M25" s="314"/>
      <c r="N25" s="314"/>
      <c r="O25" s="314"/>
      <c r="P25" s="314"/>
      <c r="Q25" s="314"/>
    </row>
    <row r="26" spans="1:17" ht="11.25">
      <c r="A26" s="301"/>
      <c r="B26" s="122" t="s">
        <v>165</v>
      </c>
      <c r="C26" s="312"/>
      <c r="D26" s="312"/>
      <c r="E26" s="255">
        <f>G26+F26</f>
        <v>516901</v>
      </c>
      <c r="F26" s="255">
        <f>I24</f>
        <v>516901</v>
      </c>
      <c r="G26" s="255">
        <f>M24</f>
        <v>0</v>
      </c>
      <c r="H26" s="315"/>
      <c r="I26" s="315"/>
      <c r="J26" s="315"/>
      <c r="K26" s="315"/>
      <c r="L26" s="315"/>
      <c r="M26" s="315"/>
      <c r="N26" s="315"/>
      <c r="O26" s="315"/>
      <c r="P26" s="315"/>
      <c r="Q26" s="315"/>
    </row>
    <row r="27" spans="1:17" ht="11.25">
      <c r="A27" s="301"/>
      <c r="B27" s="122" t="s">
        <v>196</v>
      </c>
      <c r="C27" s="312"/>
      <c r="D27" s="312"/>
      <c r="E27" s="255">
        <f>G27+F27</f>
        <v>0</v>
      </c>
      <c r="F27" s="255"/>
      <c r="G27" s="255"/>
      <c r="H27" s="315"/>
      <c r="I27" s="315"/>
      <c r="J27" s="315"/>
      <c r="K27" s="315"/>
      <c r="L27" s="315"/>
      <c r="M27" s="315"/>
      <c r="N27" s="315"/>
      <c r="O27" s="315"/>
      <c r="P27" s="315"/>
      <c r="Q27" s="315"/>
    </row>
    <row r="28" spans="1:17" ht="11.25">
      <c r="A28" s="301"/>
      <c r="B28" s="122" t="s">
        <v>208</v>
      </c>
      <c r="C28" s="313"/>
      <c r="D28" s="313"/>
      <c r="E28" s="255">
        <f>G28+F28</f>
        <v>0</v>
      </c>
      <c r="F28" s="255"/>
      <c r="G28" s="255"/>
      <c r="H28" s="316"/>
      <c r="I28" s="316"/>
      <c r="J28" s="316"/>
      <c r="K28" s="316"/>
      <c r="L28" s="316"/>
      <c r="M28" s="316"/>
      <c r="N28" s="316"/>
      <c r="O28" s="316"/>
      <c r="P28" s="316"/>
      <c r="Q28" s="316"/>
    </row>
    <row r="29" spans="1:17" ht="12.75">
      <c r="A29" s="301" t="s">
        <v>253</v>
      </c>
      <c r="B29" s="122" t="s">
        <v>247</v>
      </c>
      <c r="C29" s="302" t="s">
        <v>408</v>
      </c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4"/>
    </row>
    <row r="30" spans="1:17" ht="12.75">
      <c r="A30" s="301"/>
      <c r="B30" s="122" t="s">
        <v>312</v>
      </c>
      <c r="C30" s="305" t="s">
        <v>409</v>
      </c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7"/>
    </row>
    <row r="31" spans="1:17" ht="12.75">
      <c r="A31" s="301"/>
      <c r="B31" s="122" t="s">
        <v>248</v>
      </c>
      <c r="C31" s="305" t="s">
        <v>410</v>
      </c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7"/>
    </row>
    <row r="32" spans="1:17" ht="12.75">
      <c r="A32" s="301"/>
      <c r="B32" s="122" t="s">
        <v>249</v>
      </c>
      <c r="C32" s="308" t="s">
        <v>414</v>
      </c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10"/>
    </row>
    <row r="33" spans="1:17" ht="11.25">
      <c r="A33" s="301"/>
      <c r="B33" s="122" t="s">
        <v>250</v>
      </c>
      <c r="C33" s="243"/>
      <c r="D33" s="243" t="s">
        <v>401</v>
      </c>
      <c r="E33" s="255">
        <f>G33+F33</f>
        <v>1180365</v>
      </c>
      <c r="F33" s="255">
        <f>SUM(F34:F37)</f>
        <v>313545</v>
      </c>
      <c r="G33" s="255">
        <f>SUM(G34:G37)</f>
        <v>866820</v>
      </c>
      <c r="H33" s="255">
        <f>SUM(I33,M33)</f>
        <v>504515</v>
      </c>
      <c r="I33" s="255">
        <f>SUM(J33:L33)</f>
        <v>129876</v>
      </c>
      <c r="J33" s="255"/>
      <c r="K33" s="255"/>
      <c r="L33" s="255">
        <v>129876</v>
      </c>
      <c r="M33" s="255">
        <f>SUM(N33:Q33)</f>
        <v>374639</v>
      </c>
      <c r="N33" s="255"/>
      <c r="O33" s="255"/>
      <c r="P33" s="255"/>
      <c r="Q33" s="255">
        <v>374639</v>
      </c>
    </row>
    <row r="34" spans="1:17" ht="11.25">
      <c r="A34" s="301"/>
      <c r="B34" s="122" t="s">
        <v>251</v>
      </c>
      <c r="C34" s="311"/>
      <c r="D34" s="311"/>
      <c r="E34" s="255">
        <f>G34+F34</f>
        <v>675850</v>
      </c>
      <c r="F34" s="255">
        <v>183669</v>
      </c>
      <c r="G34" s="255">
        <v>492181</v>
      </c>
      <c r="H34" s="314"/>
      <c r="I34" s="314"/>
      <c r="J34" s="314"/>
      <c r="K34" s="314"/>
      <c r="L34" s="314"/>
      <c r="M34" s="314"/>
      <c r="N34" s="314"/>
      <c r="O34" s="314"/>
      <c r="P34" s="314"/>
      <c r="Q34" s="314"/>
    </row>
    <row r="35" spans="1:17" ht="11.25">
      <c r="A35" s="301"/>
      <c r="B35" s="122" t="s">
        <v>165</v>
      </c>
      <c r="C35" s="312"/>
      <c r="D35" s="312"/>
      <c r="E35" s="255">
        <f>G35+F35</f>
        <v>504515</v>
      </c>
      <c r="F35" s="255">
        <f>I33</f>
        <v>129876</v>
      </c>
      <c r="G35" s="255">
        <f>M33</f>
        <v>374639</v>
      </c>
      <c r="H35" s="315"/>
      <c r="I35" s="315"/>
      <c r="J35" s="315"/>
      <c r="K35" s="315"/>
      <c r="L35" s="315"/>
      <c r="M35" s="315"/>
      <c r="N35" s="315"/>
      <c r="O35" s="315"/>
      <c r="P35" s="315"/>
      <c r="Q35" s="315"/>
    </row>
    <row r="36" spans="1:17" ht="11.25">
      <c r="A36" s="301"/>
      <c r="B36" s="122" t="s">
        <v>196</v>
      </c>
      <c r="C36" s="312"/>
      <c r="D36" s="312"/>
      <c r="E36" s="255">
        <f>G36+F36</f>
        <v>0</v>
      </c>
      <c r="F36" s="255"/>
      <c r="G36" s="255"/>
      <c r="H36" s="315"/>
      <c r="I36" s="315"/>
      <c r="J36" s="315"/>
      <c r="K36" s="315"/>
      <c r="L36" s="315"/>
      <c r="M36" s="315"/>
      <c r="N36" s="315"/>
      <c r="O36" s="315"/>
      <c r="P36" s="315"/>
      <c r="Q36" s="315"/>
    </row>
    <row r="37" spans="1:17" ht="11.25">
      <c r="A37" s="301"/>
      <c r="B37" s="122" t="s">
        <v>208</v>
      </c>
      <c r="C37" s="313"/>
      <c r="D37" s="313"/>
      <c r="E37" s="255">
        <f>G37+F37</f>
        <v>0</v>
      </c>
      <c r="F37" s="255"/>
      <c r="G37" s="255"/>
      <c r="H37" s="316"/>
      <c r="I37" s="316"/>
      <c r="J37" s="316"/>
      <c r="K37" s="316"/>
      <c r="L37" s="316"/>
      <c r="M37" s="316"/>
      <c r="N37" s="316"/>
      <c r="O37" s="316"/>
      <c r="P37" s="316"/>
      <c r="Q37" s="316"/>
    </row>
    <row r="38" spans="1:17" ht="12.75">
      <c r="A38" s="301" t="s">
        <v>415</v>
      </c>
      <c r="B38" s="122" t="s">
        <v>247</v>
      </c>
      <c r="C38" s="302" t="s">
        <v>416</v>
      </c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4"/>
    </row>
    <row r="39" spans="1:17" ht="12.75">
      <c r="A39" s="301"/>
      <c r="B39" s="122" t="s">
        <v>312</v>
      </c>
      <c r="C39" s="305" t="s">
        <v>417</v>
      </c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7"/>
    </row>
    <row r="40" spans="1:17" ht="12.75">
      <c r="A40" s="301"/>
      <c r="B40" s="122" t="s">
        <v>248</v>
      </c>
      <c r="C40" s="305" t="s">
        <v>418</v>
      </c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7"/>
    </row>
    <row r="41" spans="1:17" ht="12.75">
      <c r="A41" s="301"/>
      <c r="B41" s="122" t="s">
        <v>249</v>
      </c>
      <c r="C41" s="308" t="s">
        <v>419</v>
      </c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10"/>
    </row>
    <row r="42" spans="1:17" ht="11.25">
      <c r="A42" s="301"/>
      <c r="B42" s="122" t="s">
        <v>250</v>
      </c>
      <c r="C42" s="243" t="s">
        <v>420</v>
      </c>
      <c r="D42" s="243" t="s">
        <v>378</v>
      </c>
      <c r="E42" s="255">
        <f>F42+G42</f>
        <v>460827</v>
      </c>
      <c r="F42" s="255">
        <f>SUM(F43:F46)</f>
        <v>168868</v>
      </c>
      <c r="G42" s="255">
        <f>SUM(G43:G46)</f>
        <v>291959</v>
      </c>
      <c r="H42" s="255">
        <f>I42+M42</f>
        <v>449420</v>
      </c>
      <c r="I42" s="255">
        <f>SUM(J42:L42)</f>
        <v>157461</v>
      </c>
      <c r="J42" s="255"/>
      <c r="K42" s="255"/>
      <c r="L42" s="255">
        <v>157461</v>
      </c>
      <c r="M42" s="255">
        <f>SUM(N42:Q42)</f>
        <v>291959</v>
      </c>
      <c r="N42" s="255"/>
      <c r="O42" s="255"/>
      <c r="P42" s="255"/>
      <c r="Q42" s="255">
        <v>291959</v>
      </c>
    </row>
    <row r="43" spans="1:17" ht="11.25">
      <c r="A43" s="301"/>
      <c r="B43" s="122" t="s">
        <v>251</v>
      </c>
      <c r="C43" s="311"/>
      <c r="D43" s="311"/>
      <c r="E43" s="255">
        <f>F43+G43</f>
        <v>11407</v>
      </c>
      <c r="F43" s="255">
        <v>11407</v>
      </c>
      <c r="G43" s="255"/>
      <c r="H43" s="314"/>
      <c r="I43" s="314"/>
      <c r="J43" s="314"/>
      <c r="K43" s="314"/>
      <c r="L43" s="314"/>
      <c r="M43" s="314"/>
      <c r="N43" s="314"/>
      <c r="O43" s="314"/>
      <c r="P43" s="314"/>
      <c r="Q43" s="314"/>
    </row>
    <row r="44" spans="1:17" ht="11.25">
      <c r="A44" s="301"/>
      <c r="B44" s="122" t="s">
        <v>165</v>
      </c>
      <c r="C44" s="312"/>
      <c r="D44" s="312"/>
      <c r="E44" s="255">
        <f>F44+G44</f>
        <v>449420</v>
      </c>
      <c r="F44" s="255">
        <f>I42</f>
        <v>157461</v>
      </c>
      <c r="G44" s="255">
        <f>M42</f>
        <v>291959</v>
      </c>
      <c r="H44" s="315"/>
      <c r="I44" s="315"/>
      <c r="J44" s="315"/>
      <c r="K44" s="315"/>
      <c r="L44" s="315"/>
      <c r="M44" s="315"/>
      <c r="N44" s="315"/>
      <c r="O44" s="315"/>
      <c r="P44" s="315"/>
      <c r="Q44" s="315"/>
    </row>
    <row r="45" spans="1:17" ht="11.25">
      <c r="A45" s="301"/>
      <c r="B45" s="122" t="s">
        <v>196</v>
      </c>
      <c r="C45" s="312"/>
      <c r="D45" s="312"/>
      <c r="E45" s="255">
        <f>F45+G45</f>
        <v>0</v>
      </c>
      <c r="F45" s="255"/>
      <c r="G45" s="255"/>
      <c r="H45" s="315"/>
      <c r="I45" s="315"/>
      <c r="J45" s="315"/>
      <c r="K45" s="315"/>
      <c r="L45" s="315"/>
      <c r="M45" s="315"/>
      <c r="N45" s="315"/>
      <c r="O45" s="315"/>
      <c r="P45" s="315"/>
      <c r="Q45" s="315"/>
    </row>
    <row r="46" spans="1:17" ht="11.25">
      <c r="A46" s="301"/>
      <c r="B46" s="122" t="s">
        <v>208</v>
      </c>
      <c r="C46" s="313"/>
      <c r="D46" s="313"/>
      <c r="E46" s="255">
        <f>F46+G46</f>
        <v>0</v>
      </c>
      <c r="F46" s="255"/>
      <c r="G46" s="255"/>
      <c r="H46" s="316"/>
      <c r="I46" s="316"/>
      <c r="J46" s="316"/>
      <c r="K46" s="316"/>
      <c r="L46" s="316"/>
      <c r="M46" s="316"/>
      <c r="N46" s="316"/>
      <c r="O46" s="316"/>
      <c r="P46" s="316"/>
      <c r="Q46" s="316"/>
    </row>
    <row r="47" spans="1:17" ht="11.25">
      <c r="A47" s="233">
        <v>1</v>
      </c>
      <c r="B47" s="123">
        <v>2</v>
      </c>
      <c r="C47" s="243">
        <v>3</v>
      </c>
      <c r="D47" s="243">
        <v>4</v>
      </c>
      <c r="E47" s="265">
        <v>5</v>
      </c>
      <c r="F47" s="265">
        <v>6</v>
      </c>
      <c r="G47" s="265">
        <v>7</v>
      </c>
      <c r="H47" s="265">
        <v>8</v>
      </c>
      <c r="I47" s="265">
        <v>9</v>
      </c>
      <c r="J47" s="265">
        <v>10</v>
      </c>
      <c r="K47" s="265">
        <v>11</v>
      </c>
      <c r="L47" s="265">
        <v>12</v>
      </c>
      <c r="M47" s="265">
        <v>13</v>
      </c>
      <c r="N47" s="265">
        <v>14</v>
      </c>
      <c r="O47" s="265">
        <v>15</v>
      </c>
      <c r="P47" s="265">
        <v>16</v>
      </c>
      <c r="Q47" s="265">
        <v>17</v>
      </c>
    </row>
    <row r="48" spans="1:17" ht="12.75">
      <c r="A48" s="301" t="s">
        <v>421</v>
      </c>
      <c r="B48" s="122" t="s">
        <v>247</v>
      </c>
      <c r="C48" s="302" t="s">
        <v>416</v>
      </c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4"/>
    </row>
    <row r="49" spans="1:17" ht="12.75">
      <c r="A49" s="301"/>
      <c r="B49" s="122" t="s">
        <v>312</v>
      </c>
      <c r="C49" s="305" t="s">
        <v>417</v>
      </c>
      <c r="D49" s="306"/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7"/>
    </row>
    <row r="50" spans="1:17" ht="12.75">
      <c r="A50" s="301"/>
      <c r="B50" s="122" t="s">
        <v>248</v>
      </c>
      <c r="C50" s="305" t="s">
        <v>418</v>
      </c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7"/>
    </row>
    <row r="51" spans="1:17" ht="12.75">
      <c r="A51" s="301"/>
      <c r="B51" s="122" t="s">
        <v>249</v>
      </c>
      <c r="C51" s="308" t="s">
        <v>422</v>
      </c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P51" s="309"/>
      <c r="Q51" s="310"/>
    </row>
    <row r="52" spans="1:17" ht="11.25">
      <c r="A52" s="301"/>
      <c r="B52" s="122" t="s">
        <v>250</v>
      </c>
      <c r="C52" s="243" t="s">
        <v>420</v>
      </c>
      <c r="D52" s="243" t="s">
        <v>378</v>
      </c>
      <c r="E52" s="255">
        <f>G52+F52</f>
        <v>454445</v>
      </c>
      <c r="F52" s="255">
        <f>SUM(F53:F56)</f>
        <v>164040</v>
      </c>
      <c r="G52" s="255">
        <f>SUM(G53:G56)</f>
        <v>290405</v>
      </c>
      <c r="H52" s="255">
        <f>I52+M52</f>
        <v>442867</v>
      </c>
      <c r="I52" s="255">
        <f>SUM(J52:L52)</f>
        <v>152462</v>
      </c>
      <c r="J52" s="255"/>
      <c r="K52" s="255"/>
      <c r="L52" s="255">
        <v>152462</v>
      </c>
      <c r="M52" s="255">
        <f>SUM(N52:Q52)</f>
        <v>290405</v>
      </c>
      <c r="N52" s="255"/>
      <c r="O52" s="255"/>
      <c r="P52" s="255"/>
      <c r="Q52" s="255">
        <v>290405</v>
      </c>
    </row>
    <row r="53" spans="1:17" ht="11.25">
      <c r="A53" s="301"/>
      <c r="B53" s="122" t="s">
        <v>251</v>
      </c>
      <c r="C53" s="311"/>
      <c r="D53" s="311"/>
      <c r="E53" s="255">
        <f>G53+F53</f>
        <v>11578</v>
      </c>
      <c r="F53" s="255">
        <v>11578</v>
      </c>
      <c r="G53" s="255"/>
      <c r="H53" s="314"/>
      <c r="I53" s="314"/>
      <c r="J53" s="314"/>
      <c r="K53" s="314"/>
      <c r="L53" s="314"/>
      <c r="M53" s="314"/>
      <c r="N53" s="314"/>
      <c r="O53" s="314"/>
      <c r="P53" s="314"/>
      <c r="Q53" s="314"/>
    </row>
    <row r="54" spans="1:17" ht="11.25">
      <c r="A54" s="301"/>
      <c r="B54" s="122" t="s">
        <v>165</v>
      </c>
      <c r="C54" s="312"/>
      <c r="D54" s="312"/>
      <c r="E54" s="255">
        <f>G54+F54</f>
        <v>442867</v>
      </c>
      <c r="F54" s="255">
        <f>I52</f>
        <v>152462</v>
      </c>
      <c r="G54" s="255">
        <f>M52</f>
        <v>290405</v>
      </c>
      <c r="H54" s="315"/>
      <c r="I54" s="315"/>
      <c r="J54" s="315"/>
      <c r="K54" s="315"/>
      <c r="L54" s="315"/>
      <c r="M54" s="315"/>
      <c r="N54" s="315"/>
      <c r="O54" s="315"/>
      <c r="P54" s="315"/>
      <c r="Q54" s="315"/>
    </row>
    <row r="55" spans="1:17" ht="11.25">
      <c r="A55" s="301"/>
      <c r="B55" s="122" t="s">
        <v>196</v>
      </c>
      <c r="C55" s="312"/>
      <c r="D55" s="312"/>
      <c r="E55" s="255">
        <f>G55+F55</f>
        <v>0</v>
      </c>
      <c r="F55" s="255"/>
      <c r="G55" s="255"/>
      <c r="H55" s="315"/>
      <c r="I55" s="315"/>
      <c r="J55" s="315"/>
      <c r="K55" s="315"/>
      <c r="L55" s="315"/>
      <c r="M55" s="315"/>
      <c r="N55" s="315"/>
      <c r="O55" s="315"/>
      <c r="P55" s="315"/>
      <c r="Q55" s="315"/>
    </row>
    <row r="56" spans="1:17" ht="11.25">
      <c r="A56" s="301"/>
      <c r="B56" s="122" t="s">
        <v>208</v>
      </c>
      <c r="C56" s="313"/>
      <c r="D56" s="313"/>
      <c r="E56" s="255">
        <f>G56+F56</f>
        <v>0</v>
      </c>
      <c r="F56" s="255"/>
      <c r="G56" s="255"/>
      <c r="H56" s="316"/>
      <c r="I56" s="316"/>
      <c r="J56" s="316"/>
      <c r="K56" s="316"/>
      <c r="L56" s="316"/>
      <c r="M56" s="316"/>
      <c r="N56" s="316"/>
      <c r="O56" s="316"/>
      <c r="P56" s="316"/>
      <c r="Q56" s="316"/>
    </row>
    <row r="57" spans="1:17" ht="12.75">
      <c r="A57" s="301" t="s">
        <v>423</v>
      </c>
      <c r="B57" s="122" t="s">
        <v>247</v>
      </c>
      <c r="C57" s="302" t="s">
        <v>416</v>
      </c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4"/>
    </row>
    <row r="58" spans="1:17" ht="12.75">
      <c r="A58" s="301"/>
      <c r="B58" s="122" t="s">
        <v>312</v>
      </c>
      <c r="C58" s="305" t="s">
        <v>417</v>
      </c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7"/>
    </row>
    <row r="59" spans="1:17" ht="12.75">
      <c r="A59" s="301"/>
      <c r="B59" s="122" t="s">
        <v>248</v>
      </c>
      <c r="C59" s="305" t="s">
        <v>418</v>
      </c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7"/>
    </row>
    <row r="60" spans="1:17" ht="12.75">
      <c r="A60" s="301"/>
      <c r="B60" s="122" t="s">
        <v>249</v>
      </c>
      <c r="C60" s="308" t="s">
        <v>424</v>
      </c>
      <c r="D60" s="309"/>
      <c r="E60" s="309"/>
      <c r="F60" s="309"/>
      <c r="G60" s="309"/>
      <c r="H60" s="309"/>
      <c r="I60" s="309"/>
      <c r="J60" s="309"/>
      <c r="K60" s="309"/>
      <c r="L60" s="309"/>
      <c r="M60" s="309"/>
      <c r="N60" s="309"/>
      <c r="O60" s="309"/>
      <c r="P60" s="309"/>
      <c r="Q60" s="310"/>
    </row>
    <row r="61" spans="1:17" ht="11.25">
      <c r="A61" s="301"/>
      <c r="B61" s="122" t="s">
        <v>250</v>
      </c>
      <c r="C61" s="243" t="s">
        <v>420</v>
      </c>
      <c r="D61" s="243" t="s">
        <v>378</v>
      </c>
      <c r="E61" s="255">
        <f>G61+F61</f>
        <v>460050</v>
      </c>
      <c r="F61" s="255">
        <f>SUM(F62:F65)</f>
        <v>165970</v>
      </c>
      <c r="G61" s="255">
        <f>SUM(G62:G65)</f>
        <v>294080</v>
      </c>
      <c r="H61" s="255">
        <f>I61+M61</f>
        <v>448472</v>
      </c>
      <c r="I61" s="255">
        <f>SUM(J61:L61)</f>
        <v>154392</v>
      </c>
      <c r="J61" s="255"/>
      <c r="K61" s="255"/>
      <c r="L61" s="255">
        <v>154392</v>
      </c>
      <c r="M61" s="255">
        <f>SUM(N61:Q61)</f>
        <v>294080</v>
      </c>
      <c r="N61" s="255"/>
      <c r="O61" s="255"/>
      <c r="P61" s="255"/>
      <c r="Q61" s="255">
        <v>294080</v>
      </c>
    </row>
    <row r="62" spans="1:17" ht="11.25">
      <c r="A62" s="301"/>
      <c r="B62" s="122" t="s">
        <v>251</v>
      </c>
      <c r="C62" s="311"/>
      <c r="D62" s="311"/>
      <c r="E62" s="255">
        <f>G62+F62</f>
        <v>11578</v>
      </c>
      <c r="F62" s="255">
        <v>11578</v>
      </c>
      <c r="G62" s="255"/>
      <c r="H62" s="314"/>
      <c r="I62" s="314"/>
      <c r="J62" s="314"/>
      <c r="K62" s="314"/>
      <c r="L62" s="314"/>
      <c r="M62" s="314"/>
      <c r="N62" s="314"/>
      <c r="O62" s="314"/>
      <c r="P62" s="314"/>
      <c r="Q62" s="314"/>
    </row>
    <row r="63" spans="1:17" ht="11.25">
      <c r="A63" s="301"/>
      <c r="B63" s="122" t="s">
        <v>165</v>
      </c>
      <c r="C63" s="312"/>
      <c r="D63" s="312"/>
      <c r="E63" s="255">
        <f>G63+F63</f>
        <v>448472</v>
      </c>
      <c r="F63" s="255">
        <f>I61</f>
        <v>154392</v>
      </c>
      <c r="G63" s="255">
        <f>M61</f>
        <v>294080</v>
      </c>
      <c r="H63" s="315"/>
      <c r="I63" s="315"/>
      <c r="J63" s="315"/>
      <c r="K63" s="315"/>
      <c r="L63" s="315"/>
      <c r="M63" s="315"/>
      <c r="N63" s="315"/>
      <c r="O63" s="315"/>
      <c r="P63" s="315"/>
      <c r="Q63" s="315"/>
    </row>
    <row r="64" spans="1:17" ht="11.25">
      <c r="A64" s="301"/>
      <c r="B64" s="122" t="s">
        <v>196</v>
      </c>
      <c r="C64" s="312"/>
      <c r="D64" s="312"/>
      <c r="E64" s="255">
        <f>G64+F64</f>
        <v>0</v>
      </c>
      <c r="F64" s="255"/>
      <c r="G64" s="255"/>
      <c r="H64" s="315"/>
      <c r="I64" s="315"/>
      <c r="J64" s="315"/>
      <c r="K64" s="315"/>
      <c r="L64" s="315"/>
      <c r="M64" s="315"/>
      <c r="N64" s="315"/>
      <c r="O64" s="315"/>
      <c r="P64" s="315"/>
      <c r="Q64" s="315"/>
    </row>
    <row r="65" spans="1:17" ht="11.25">
      <c r="A65" s="301"/>
      <c r="B65" s="122" t="s">
        <v>208</v>
      </c>
      <c r="C65" s="313"/>
      <c r="D65" s="313"/>
      <c r="E65" s="255">
        <f>G65+F65</f>
        <v>0</v>
      </c>
      <c r="F65" s="255"/>
      <c r="G65" s="255"/>
      <c r="H65" s="316"/>
      <c r="I65" s="316"/>
      <c r="J65" s="316"/>
      <c r="K65" s="316"/>
      <c r="L65" s="316"/>
      <c r="M65" s="316"/>
      <c r="N65" s="316"/>
      <c r="O65" s="316"/>
      <c r="P65" s="316"/>
      <c r="Q65" s="316"/>
    </row>
    <row r="66" spans="1:17" ht="12.75">
      <c r="A66" s="301" t="s">
        <v>425</v>
      </c>
      <c r="B66" s="122" t="s">
        <v>247</v>
      </c>
      <c r="C66" s="302" t="s">
        <v>416</v>
      </c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303"/>
      <c r="Q66" s="304"/>
    </row>
    <row r="67" spans="1:17" ht="12.75">
      <c r="A67" s="301"/>
      <c r="B67" s="122" t="s">
        <v>312</v>
      </c>
      <c r="C67" s="305" t="s">
        <v>417</v>
      </c>
      <c r="D67" s="306"/>
      <c r="E67" s="306"/>
      <c r="F67" s="306"/>
      <c r="G67" s="306"/>
      <c r="H67" s="306"/>
      <c r="I67" s="306"/>
      <c r="J67" s="306"/>
      <c r="K67" s="306"/>
      <c r="L67" s="306"/>
      <c r="M67" s="306"/>
      <c r="N67" s="306"/>
      <c r="O67" s="306"/>
      <c r="P67" s="306"/>
      <c r="Q67" s="307"/>
    </row>
    <row r="68" spans="1:17" ht="12.75">
      <c r="A68" s="301"/>
      <c r="B68" s="122" t="s">
        <v>248</v>
      </c>
      <c r="C68" s="305" t="s">
        <v>418</v>
      </c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7"/>
    </row>
    <row r="69" spans="1:17" ht="12.75">
      <c r="A69" s="301"/>
      <c r="B69" s="122" t="s">
        <v>249</v>
      </c>
      <c r="C69" s="308" t="s">
        <v>426</v>
      </c>
      <c r="D69" s="309"/>
      <c r="E69" s="309"/>
      <c r="F69" s="309"/>
      <c r="G69" s="309"/>
      <c r="H69" s="309"/>
      <c r="I69" s="309"/>
      <c r="J69" s="309"/>
      <c r="K69" s="309"/>
      <c r="L69" s="309"/>
      <c r="M69" s="309"/>
      <c r="N69" s="309"/>
      <c r="O69" s="309"/>
      <c r="P69" s="309"/>
      <c r="Q69" s="310"/>
    </row>
    <row r="70" spans="1:17" ht="11.25">
      <c r="A70" s="301"/>
      <c r="B70" s="122" t="s">
        <v>250</v>
      </c>
      <c r="C70" s="243" t="s">
        <v>420</v>
      </c>
      <c r="D70" s="243" t="s">
        <v>378</v>
      </c>
      <c r="E70" s="255">
        <f>G70+F70</f>
        <v>549557</v>
      </c>
      <c r="F70" s="255">
        <f>SUM(F71:F74)</f>
        <v>203589</v>
      </c>
      <c r="G70" s="255">
        <f>SUM(G71:G74)</f>
        <v>345968</v>
      </c>
      <c r="H70" s="255">
        <f>I70+M70</f>
        <v>538390</v>
      </c>
      <c r="I70" s="255">
        <f>SUM(J70:L70)</f>
        <v>192422</v>
      </c>
      <c r="J70" s="255"/>
      <c r="K70" s="255"/>
      <c r="L70" s="255">
        <v>192422</v>
      </c>
      <c r="M70" s="255">
        <f>SUM(N70:Q70)</f>
        <v>345968</v>
      </c>
      <c r="N70" s="255"/>
      <c r="O70" s="255"/>
      <c r="P70" s="255"/>
      <c r="Q70" s="255">
        <v>345968</v>
      </c>
    </row>
    <row r="71" spans="1:17" ht="11.25">
      <c r="A71" s="301"/>
      <c r="B71" s="122" t="s">
        <v>251</v>
      </c>
      <c r="C71" s="311"/>
      <c r="D71" s="311"/>
      <c r="E71" s="255">
        <f>G71+F71</f>
        <v>11167</v>
      </c>
      <c r="F71" s="255">
        <v>11167</v>
      </c>
      <c r="G71" s="255"/>
      <c r="H71" s="314"/>
      <c r="I71" s="314"/>
      <c r="J71" s="314"/>
      <c r="K71" s="314"/>
      <c r="L71" s="314"/>
      <c r="M71" s="314"/>
      <c r="N71" s="314"/>
      <c r="O71" s="314"/>
      <c r="P71" s="314"/>
      <c r="Q71" s="314"/>
    </row>
    <row r="72" spans="1:17" ht="11.25">
      <c r="A72" s="301"/>
      <c r="B72" s="122" t="s">
        <v>165</v>
      </c>
      <c r="C72" s="312"/>
      <c r="D72" s="312"/>
      <c r="E72" s="255">
        <f>G72+F72</f>
        <v>538390</v>
      </c>
      <c r="F72" s="255">
        <f>I70</f>
        <v>192422</v>
      </c>
      <c r="G72" s="255">
        <f>M70</f>
        <v>345968</v>
      </c>
      <c r="H72" s="315"/>
      <c r="I72" s="315"/>
      <c r="J72" s="315"/>
      <c r="K72" s="315"/>
      <c r="L72" s="315"/>
      <c r="M72" s="315"/>
      <c r="N72" s="315"/>
      <c r="O72" s="315"/>
      <c r="P72" s="315"/>
      <c r="Q72" s="315"/>
    </row>
    <row r="73" spans="1:17" ht="11.25">
      <c r="A73" s="301"/>
      <c r="B73" s="122" t="s">
        <v>196</v>
      </c>
      <c r="C73" s="312"/>
      <c r="D73" s="312"/>
      <c r="E73" s="255">
        <f>G73+F73</f>
        <v>0</v>
      </c>
      <c r="F73" s="255"/>
      <c r="G73" s="255"/>
      <c r="H73" s="315"/>
      <c r="I73" s="315"/>
      <c r="J73" s="315"/>
      <c r="K73" s="315"/>
      <c r="L73" s="315"/>
      <c r="M73" s="315"/>
      <c r="N73" s="315"/>
      <c r="O73" s="315"/>
      <c r="P73" s="315"/>
      <c r="Q73" s="315"/>
    </row>
    <row r="74" spans="1:17" ht="11.25">
      <c r="A74" s="301"/>
      <c r="B74" s="122" t="s">
        <v>208</v>
      </c>
      <c r="C74" s="313"/>
      <c r="D74" s="313"/>
      <c r="E74" s="255">
        <f>G74+F74</f>
        <v>0</v>
      </c>
      <c r="F74" s="255"/>
      <c r="G74" s="255"/>
      <c r="H74" s="316"/>
      <c r="I74" s="316"/>
      <c r="J74" s="316"/>
      <c r="K74" s="316"/>
      <c r="L74" s="316"/>
      <c r="M74" s="316"/>
      <c r="N74" s="316"/>
      <c r="O74" s="316"/>
      <c r="P74" s="316"/>
      <c r="Q74" s="316"/>
    </row>
    <row r="75" spans="1:17" ht="12.75">
      <c r="A75" s="301" t="s">
        <v>427</v>
      </c>
      <c r="B75" s="122" t="s">
        <v>247</v>
      </c>
      <c r="C75" s="302" t="s">
        <v>416</v>
      </c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03"/>
      <c r="O75" s="303"/>
      <c r="P75" s="303"/>
      <c r="Q75" s="304"/>
    </row>
    <row r="76" spans="1:17" ht="12.75">
      <c r="A76" s="301"/>
      <c r="B76" s="122" t="s">
        <v>312</v>
      </c>
      <c r="C76" s="305" t="s">
        <v>417</v>
      </c>
      <c r="D76" s="306"/>
      <c r="E76" s="306"/>
      <c r="F76" s="306"/>
      <c r="G76" s="306"/>
      <c r="H76" s="306"/>
      <c r="I76" s="306"/>
      <c r="J76" s="306"/>
      <c r="K76" s="306"/>
      <c r="L76" s="306"/>
      <c r="M76" s="306"/>
      <c r="N76" s="306"/>
      <c r="O76" s="306"/>
      <c r="P76" s="306"/>
      <c r="Q76" s="307"/>
    </row>
    <row r="77" spans="1:17" ht="12.75">
      <c r="A77" s="301"/>
      <c r="B77" s="122" t="s">
        <v>248</v>
      </c>
      <c r="C77" s="305" t="s">
        <v>418</v>
      </c>
      <c r="D77" s="306"/>
      <c r="E77" s="306"/>
      <c r="F77" s="306"/>
      <c r="G77" s="306"/>
      <c r="H77" s="306"/>
      <c r="I77" s="306"/>
      <c r="J77" s="306"/>
      <c r="K77" s="306"/>
      <c r="L77" s="306"/>
      <c r="M77" s="306"/>
      <c r="N77" s="306"/>
      <c r="O77" s="306"/>
      <c r="P77" s="306"/>
      <c r="Q77" s="307"/>
    </row>
    <row r="78" spans="1:17" ht="12.75">
      <c r="A78" s="301"/>
      <c r="B78" s="122" t="s">
        <v>249</v>
      </c>
      <c r="C78" s="308" t="s">
        <v>428</v>
      </c>
      <c r="D78" s="309"/>
      <c r="E78" s="309"/>
      <c r="F78" s="309"/>
      <c r="G78" s="309"/>
      <c r="H78" s="309"/>
      <c r="I78" s="309"/>
      <c r="J78" s="309"/>
      <c r="K78" s="309"/>
      <c r="L78" s="309"/>
      <c r="M78" s="309"/>
      <c r="N78" s="309"/>
      <c r="O78" s="309"/>
      <c r="P78" s="309"/>
      <c r="Q78" s="310"/>
    </row>
    <row r="79" spans="1:17" ht="11.25">
      <c r="A79" s="301"/>
      <c r="B79" s="122" t="s">
        <v>250</v>
      </c>
      <c r="C79" s="243" t="s">
        <v>420</v>
      </c>
      <c r="D79" s="243" t="s">
        <v>378</v>
      </c>
      <c r="E79" s="255">
        <f>G79+F79</f>
        <v>609984</v>
      </c>
      <c r="F79" s="255">
        <f>SUM(F80:F83)</f>
        <v>235504</v>
      </c>
      <c r="G79" s="255">
        <f>SUM(G80:G83)</f>
        <v>374480</v>
      </c>
      <c r="H79" s="255">
        <f>I79+M79</f>
        <v>599433</v>
      </c>
      <c r="I79" s="255">
        <f>SUM(J79:L79)</f>
        <v>224953</v>
      </c>
      <c r="J79" s="255"/>
      <c r="K79" s="255"/>
      <c r="L79" s="255">
        <v>224953</v>
      </c>
      <c r="M79" s="255">
        <f>SUM(N79:Q79)</f>
        <v>374480</v>
      </c>
      <c r="N79" s="255"/>
      <c r="O79" s="255"/>
      <c r="P79" s="255"/>
      <c r="Q79" s="255">
        <v>374480</v>
      </c>
    </row>
    <row r="80" spans="1:17" ht="11.25">
      <c r="A80" s="301"/>
      <c r="B80" s="122" t="s">
        <v>251</v>
      </c>
      <c r="C80" s="311"/>
      <c r="D80" s="311"/>
      <c r="E80" s="255">
        <f>G80+F80</f>
        <v>10551</v>
      </c>
      <c r="F80" s="255">
        <v>10551</v>
      </c>
      <c r="G80" s="255"/>
      <c r="H80" s="314"/>
      <c r="I80" s="314"/>
      <c r="J80" s="314"/>
      <c r="K80" s="314"/>
      <c r="L80" s="314"/>
      <c r="M80" s="314"/>
      <c r="N80" s="314"/>
      <c r="O80" s="314"/>
      <c r="P80" s="314"/>
      <c r="Q80" s="314"/>
    </row>
    <row r="81" spans="1:17" ht="11.25">
      <c r="A81" s="301"/>
      <c r="B81" s="122" t="s">
        <v>165</v>
      </c>
      <c r="C81" s="312"/>
      <c r="D81" s="312"/>
      <c r="E81" s="255">
        <f>G81+F81</f>
        <v>599433</v>
      </c>
      <c r="F81" s="255">
        <f>I79</f>
        <v>224953</v>
      </c>
      <c r="G81" s="255">
        <f>M79</f>
        <v>374480</v>
      </c>
      <c r="H81" s="315"/>
      <c r="I81" s="315"/>
      <c r="J81" s="315"/>
      <c r="K81" s="315"/>
      <c r="L81" s="315"/>
      <c r="M81" s="315"/>
      <c r="N81" s="315"/>
      <c r="O81" s="315"/>
      <c r="P81" s="315"/>
      <c r="Q81" s="315"/>
    </row>
    <row r="82" spans="1:17" ht="11.25">
      <c r="A82" s="301"/>
      <c r="B82" s="122" t="s">
        <v>196</v>
      </c>
      <c r="C82" s="312"/>
      <c r="D82" s="312"/>
      <c r="E82" s="255">
        <f>G82+F82</f>
        <v>0</v>
      </c>
      <c r="F82" s="255"/>
      <c r="G82" s="255"/>
      <c r="H82" s="315"/>
      <c r="I82" s="315"/>
      <c r="J82" s="315"/>
      <c r="K82" s="315"/>
      <c r="L82" s="315"/>
      <c r="M82" s="315"/>
      <c r="N82" s="315"/>
      <c r="O82" s="315"/>
      <c r="P82" s="315"/>
      <c r="Q82" s="315"/>
    </row>
    <row r="83" spans="1:17" ht="11.25">
      <c r="A83" s="301"/>
      <c r="B83" s="122" t="s">
        <v>208</v>
      </c>
      <c r="C83" s="313"/>
      <c r="D83" s="313"/>
      <c r="E83" s="255">
        <f>G83+F83</f>
        <v>0</v>
      </c>
      <c r="F83" s="255"/>
      <c r="G83" s="255"/>
      <c r="H83" s="316"/>
      <c r="I83" s="316"/>
      <c r="J83" s="316"/>
      <c r="K83" s="316"/>
      <c r="L83" s="316"/>
      <c r="M83" s="316"/>
      <c r="N83" s="316"/>
      <c r="O83" s="316"/>
      <c r="P83" s="316"/>
      <c r="Q83" s="316"/>
    </row>
    <row r="84" spans="1:17" ht="12.75">
      <c r="A84" s="301" t="s">
        <v>429</v>
      </c>
      <c r="B84" s="122" t="s">
        <v>247</v>
      </c>
      <c r="C84" s="302" t="s">
        <v>416</v>
      </c>
      <c r="D84" s="303"/>
      <c r="E84" s="303"/>
      <c r="F84" s="303"/>
      <c r="G84" s="303"/>
      <c r="H84" s="303"/>
      <c r="I84" s="303"/>
      <c r="J84" s="303"/>
      <c r="K84" s="303"/>
      <c r="L84" s="303"/>
      <c r="M84" s="303"/>
      <c r="N84" s="303"/>
      <c r="O84" s="303"/>
      <c r="P84" s="303"/>
      <c r="Q84" s="304"/>
    </row>
    <row r="85" spans="1:17" ht="12.75">
      <c r="A85" s="301"/>
      <c r="B85" s="122" t="s">
        <v>312</v>
      </c>
      <c r="C85" s="305" t="s">
        <v>417</v>
      </c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  <c r="O85" s="306"/>
      <c r="P85" s="306"/>
      <c r="Q85" s="307"/>
    </row>
    <row r="86" spans="1:17" ht="12.75">
      <c r="A86" s="301"/>
      <c r="B86" s="122" t="s">
        <v>248</v>
      </c>
      <c r="C86" s="305" t="s">
        <v>418</v>
      </c>
      <c r="D86" s="306"/>
      <c r="E86" s="306"/>
      <c r="F86" s="306"/>
      <c r="G86" s="306"/>
      <c r="H86" s="306"/>
      <c r="I86" s="306"/>
      <c r="J86" s="306"/>
      <c r="K86" s="306"/>
      <c r="L86" s="306"/>
      <c r="M86" s="306"/>
      <c r="N86" s="306"/>
      <c r="O86" s="306"/>
      <c r="P86" s="306"/>
      <c r="Q86" s="307"/>
    </row>
    <row r="87" spans="1:17" ht="12.75">
      <c r="A87" s="301"/>
      <c r="B87" s="122" t="s">
        <v>249</v>
      </c>
      <c r="C87" s="308" t="s">
        <v>430</v>
      </c>
      <c r="D87" s="309"/>
      <c r="E87" s="309"/>
      <c r="F87" s="309"/>
      <c r="G87" s="309"/>
      <c r="H87" s="309"/>
      <c r="I87" s="309"/>
      <c r="J87" s="309"/>
      <c r="K87" s="309"/>
      <c r="L87" s="309"/>
      <c r="M87" s="309"/>
      <c r="N87" s="309"/>
      <c r="O87" s="309"/>
      <c r="P87" s="309"/>
      <c r="Q87" s="310"/>
    </row>
    <row r="88" spans="1:17" ht="11.25">
      <c r="A88" s="301"/>
      <c r="B88" s="122" t="s">
        <v>250</v>
      </c>
      <c r="C88" s="243" t="s">
        <v>420</v>
      </c>
      <c r="D88" s="243" t="s">
        <v>378</v>
      </c>
      <c r="E88" s="255">
        <f>G88+F88</f>
        <v>646594</v>
      </c>
      <c r="F88" s="255">
        <f>SUM(F89:F92)</f>
        <v>430996</v>
      </c>
      <c r="G88" s="255">
        <f>SUM(G89:G92)</f>
        <v>215598</v>
      </c>
      <c r="H88" s="255">
        <f>I88+M88</f>
        <v>636094</v>
      </c>
      <c r="I88" s="255">
        <f>SUM(J88:L88)</f>
        <v>420496</v>
      </c>
      <c r="J88" s="255"/>
      <c r="K88" s="255"/>
      <c r="L88" s="255">
        <v>420496</v>
      </c>
      <c r="M88" s="255">
        <f>SUM(N88:Q88)</f>
        <v>215598</v>
      </c>
      <c r="N88" s="255"/>
      <c r="O88" s="255"/>
      <c r="P88" s="255"/>
      <c r="Q88" s="255">
        <v>215598</v>
      </c>
    </row>
    <row r="89" spans="1:17" ht="11.25">
      <c r="A89" s="301"/>
      <c r="B89" s="122" t="s">
        <v>251</v>
      </c>
      <c r="C89" s="311"/>
      <c r="D89" s="311"/>
      <c r="E89" s="255">
        <f>G89+F89</f>
        <v>10500</v>
      </c>
      <c r="F89" s="255">
        <v>10500</v>
      </c>
      <c r="G89" s="255"/>
      <c r="H89" s="314"/>
      <c r="I89" s="314"/>
      <c r="J89" s="314"/>
      <c r="K89" s="314"/>
      <c r="L89" s="314"/>
      <c r="M89" s="314"/>
      <c r="N89" s="314"/>
      <c r="O89" s="314"/>
      <c r="P89" s="314"/>
      <c r="Q89" s="323"/>
    </row>
    <row r="90" spans="1:17" ht="11.25">
      <c r="A90" s="301"/>
      <c r="B90" s="122" t="s">
        <v>165</v>
      </c>
      <c r="C90" s="312"/>
      <c r="D90" s="312"/>
      <c r="E90" s="255">
        <f>G90+F90</f>
        <v>636094</v>
      </c>
      <c r="F90" s="255">
        <f>I88</f>
        <v>420496</v>
      </c>
      <c r="G90" s="255">
        <f>M88</f>
        <v>215598</v>
      </c>
      <c r="H90" s="315"/>
      <c r="I90" s="315"/>
      <c r="J90" s="315"/>
      <c r="K90" s="315"/>
      <c r="L90" s="315"/>
      <c r="M90" s="315"/>
      <c r="N90" s="315"/>
      <c r="O90" s="315"/>
      <c r="P90" s="315"/>
      <c r="Q90" s="323"/>
    </row>
    <row r="91" spans="1:17" ht="11.25">
      <c r="A91" s="301"/>
      <c r="B91" s="266" t="s">
        <v>196</v>
      </c>
      <c r="C91" s="312"/>
      <c r="D91" s="312"/>
      <c r="E91" s="267">
        <f>G91+F91</f>
        <v>0</v>
      </c>
      <c r="F91" s="267"/>
      <c r="G91" s="267"/>
      <c r="H91" s="315"/>
      <c r="I91" s="315"/>
      <c r="J91" s="315"/>
      <c r="K91" s="315"/>
      <c r="L91" s="315"/>
      <c r="M91" s="315"/>
      <c r="N91" s="315"/>
      <c r="O91" s="315"/>
      <c r="P91" s="315"/>
      <c r="Q91" s="323"/>
    </row>
    <row r="92" spans="1:17" ht="11.25">
      <c r="A92" s="301"/>
      <c r="B92" s="122" t="s">
        <v>208</v>
      </c>
      <c r="C92" s="313"/>
      <c r="D92" s="313"/>
      <c r="E92" s="255">
        <f>G92+F92</f>
        <v>0</v>
      </c>
      <c r="F92" s="255"/>
      <c r="G92" s="255"/>
      <c r="H92" s="316"/>
      <c r="I92" s="316"/>
      <c r="J92" s="316"/>
      <c r="K92" s="316"/>
      <c r="L92" s="316"/>
      <c r="M92" s="316"/>
      <c r="N92" s="316"/>
      <c r="O92" s="316"/>
      <c r="P92" s="316"/>
      <c r="Q92" s="323"/>
    </row>
    <row r="93" spans="1:17" ht="11.25">
      <c r="A93" s="335"/>
      <c r="B93" s="336"/>
      <c r="C93" s="337"/>
      <c r="D93" s="337"/>
      <c r="E93" s="338"/>
      <c r="F93" s="338"/>
      <c r="G93" s="338"/>
      <c r="H93" s="339"/>
      <c r="I93" s="339"/>
      <c r="J93" s="339"/>
      <c r="K93" s="339"/>
      <c r="L93" s="339"/>
      <c r="M93" s="339"/>
      <c r="N93" s="339"/>
      <c r="O93" s="339"/>
      <c r="P93" s="339"/>
      <c r="Q93" s="339"/>
    </row>
    <row r="94" spans="1:17" ht="11.25">
      <c r="A94" s="335"/>
      <c r="B94" s="336"/>
      <c r="C94" s="337"/>
      <c r="D94" s="337"/>
      <c r="E94" s="338"/>
      <c r="F94" s="338"/>
      <c r="G94" s="338"/>
      <c r="H94" s="339"/>
      <c r="I94" s="339"/>
      <c r="J94" s="339"/>
      <c r="K94" s="339"/>
      <c r="L94" s="339"/>
      <c r="M94" s="339"/>
      <c r="N94" s="339"/>
      <c r="O94" s="339"/>
      <c r="P94" s="339"/>
      <c r="Q94" s="339"/>
    </row>
    <row r="95" spans="1:17" ht="11.25">
      <c r="A95" s="335"/>
      <c r="B95" s="336"/>
      <c r="C95" s="337"/>
      <c r="D95" s="337"/>
      <c r="E95" s="338"/>
      <c r="F95" s="338"/>
      <c r="G95" s="338"/>
      <c r="H95" s="339"/>
      <c r="I95" s="339"/>
      <c r="J95" s="339"/>
      <c r="K95" s="339"/>
      <c r="L95" s="339"/>
      <c r="M95" s="339"/>
      <c r="N95" s="339"/>
      <c r="O95" s="339"/>
      <c r="P95" s="339"/>
      <c r="Q95" s="339"/>
    </row>
    <row r="96" spans="1:17" ht="11.25">
      <c r="A96" s="233">
        <v>1</v>
      </c>
      <c r="B96" s="233">
        <v>2</v>
      </c>
      <c r="C96" s="243">
        <v>3</v>
      </c>
      <c r="D96" s="243">
        <v>4</v>
      </c>
      <c r="E96" s="242">
        <v>5</v>
      </c>
      <c r="F96" s="242">
        <v>6</v>
      </c>
      <c r="G96" s="242">
        <v>7</v>
      </c>
      <c r="H96" s="242">
        <v>8</v>
      </c>
      <c r="I96" s="242">
        <v>9</v>
      </c>
      <c r="J96" s="242">
        <v>10</v>
      </c>
      <c r="K96" s="242">
        <v>11</v>
      </c>
      <c r="L96" s="242">
        <v>12</v>
      </c>
      <c r="M96" s="242">
        <v>13</v>
      </c>
      <c r="N96" s="242">
        <v>14</v>
      </c>
      <c r="O96" s="242">
        <v>15</v>
      </c>
      <c r="P96" s="242">
        <v>16</v>
      </c>
      <c r="Q96" s="242">
        <v>17</v>
      </c>
    </row>
    <row r="97" spans="1:17" ht="12.75">
      <c r="A97" s="301" t="s">
        <v>432</v>
      </c>
      <c r="B97" s="340" t="s">
        <v>247</v>
      </c>
      <c r="C97" s="302" t="s">
        <v>408</v>
      </c>
      <c r="D97" s="303"/>
      <c r="E97" s="303"/>
      <c r="F97" s="303"/>
      <c r="G97" s="303"/>
      <c r="H97" s="303"/>
      <c r="I97" s="303"/>
      <c r="J97" s="303"/>
      <c r="K97" s="303"/>
      <c r="L97" s="303"/>
      <c r="M97" s="303"/>
      <c r="N97" s="303"/>
      <c r="O97" s="303"/>
      <c r="P97" s="303"/>
      <c r="Q97" s="304"/>
    </row>
    <row r="98" spans="1:17" ht="12.75">
      <c r="A98" s="301"/>
      <c r="B98" s="122" t="s">
        <v>312</v>
      </c>
      <c r="C98" s="305" t="s">
        <v>409</v>
      </c>
      <c r="D98" s="306"/>
      <c r="E98" s="306"/>
      <c r="F98" s="306"/>
      <c r="G98" s="306"/>
      <c r="H98" s="306"/>
      <c r="I98" s="306"/>
      <c r="J98" s="306"/>
      <c r="K98" s="306"/>
      <c r="L98" s="306"/>
      <c r="M98" s="306"/>
      <c r="N98" s="306"/>
      <c r="O98" s="306"/>
      <c r="P98" s="306"/>
      <c r="Q98" s="307"/>
    </row>
    <row r="99" spans="1:17" ht="12.75">
      <c r="A99" s="301"/>
      <c r="B99" s="122" t="s">
        <v>248</v>
      </c>
      <c r="C99" s="305" t="s">
        <v>412</v>
      </c>
      <c r="D99" s="306"/>
      <c r="E99" s="306"/>
      <c r="F99" s="306"/>
      <c r="G99" s="306"/>
      <c r="H99" s="306"/>
      <c r="I99" s="306"/>
      <c r="J99" s="306"/>
      <c r="K99" s="306"/>
      <c r="L99" s="306"/>
      <c r="M99" s="306"/>
      <c r="N99" s="306"/>
      <c r="O99" s="306"/>
      <c r="P99" s="306"/>
      <c r="Q99" s="307"/>
    </row>
    <row r="100" spans="1:17" ht="12.75">
      <c r="A100" s="301"/>
      <c r="B100" s="122" t="s">
        <v>249</v>
      </c>
      <c r="C100" s="308" t="s">
        <v>433</v>
      </c>
      <c r="D100" s="309"/>
      <c r="E100" s="309"/>
      <c r="F100" s="309"/>
      <c r="G100" s="309"/>
      <c r="H100" s="309"/>
      <c r="I100" s="309"/>
      <c r="J100" s="309"/>
      <c r="K100" s="309"/>
      <c r="L100" s="309"/>
      <c r="M100" s="309"/>
      <c r="N100" s="309"/>
      <c r="O100" s="309"/>
      <c r="P100" s="309"/>
      <c r="Q100" s="310"/>
    </row>
    <row r="101" spans="1:17" ht="11.25">
      <c r="A101" s="301"/>
      <c r="B101" s="122" t="s">
        <v>250</v>
      </c>
      <c r="C101" s="243" t="s">
        <v>434</v>
      </c>
      <c r="D101" s="243" t="s">
        <v>370</v>
      </c>
      <c r="E101" s="255">
        <f>G101+F101</f>
        <v>1053166</v>
      </c>
      <c r="F101" s="255">
        <f>SUM(F102:F105)</f>
        <v>269239</v>
      </c>
      <c r="G101" s="255">
        <f>SUM(G102:G105)</f>
        <v>783927</v>
      </c>
      <c r="H101" s="255">
        <f>I101+M101</f>
        <v>1045236</v>
      </c>
      <c r="I101" s="255">
        <f>SUM(J101:L101)</f>
        <v>261309</v>
      </c>
      <c r="J101" s="255"/>
      <c r="K101" s="255"/>
      <c r="L101" s="255">
        <v>261309</v>
      </c>
      <c r="M101" s="255">
        <f>SUM(N101:Q101)</f>
        <v>783927</v>
      </c>
      <c r="N101" s="255"/>
      <c r="O101" s="255"/>
      <c r="P101" s="255"/>
      <c r="Q101" s="255">
        <v>783927</v>
      </c>
    </row>
    <row r="102" spans="1:17" ht="11.25">
      <c r="A102" s="301"/>
      <c r="B102" s="122" t="s">
        <v>251</v>
      </c>
      <c r="C102" s="311"/>
      <c r="D102" s="311"/>
      <c r="E102" s="255">
        <f>G102+F102</f>
        <v>7930</v>
      </c>
      <c r="F102" s="255">
        <v>7930</v>
      </c>
      <c r="G102" s="255"/>
      <c r="H102" s="314"/>
      <c r="I102" s="314"/>
      <c r="J102" s="314"/>
      <c r="K102" s="314"/>
      <c r="L102" s="314"/>
      <c r="M102" s="314"/>
      <c r="N102" s="314"/>
      <c r="O102" s="314"/>
      <c r="P102" s="314"/>
      <c r="Q102" s="314"/>
    </row>
    <row r="103" spans="1:17" ht="11.25">
      <c r="A103" s="301"/>
      <c r="B103" s="122" t="s">
        <v>165</v>
      </c>
      <c r="C103" s="312"/>
      <c r="D103" s="312"/>
      <c r="E103" s="255">
        <f>G103+F103</f>
        <v>1045236</v>
      </c>
      <c r="F103" s="255">
        <f>I101</f>
        <v>261309</v>
      </c>
      <c r="G103" s="255">
        <f>M101</f>
        <v>783927</v>
      </c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</row>
    <row r="104" spans="1:17" ht="11.25">
      <c r="A104" s="301"/>
      <c r="B104" s="122" t="s">
        <v>196</v>
      </c>
      <c r="C104" s="312"/>
      <c r="D104" s="312"/>
      <c r="E104" s="255">
        <f>G104+F104</f>
        <v>0</v>
      </c>
      <c r="F104" s="255"/>
      <c r="G104" s="255"/>
      <c r="H104" s="315"/>
      <c r="I104" s="315"/>
      <c r="J104" s="315"/>
      <c r="K104" s="315"/>
      <c r="L104" s="315"/>
      <c r="M104" s="315"/>
      <c r="N104" s="315"/>
      <c r="O104" s="315"/>
      <c r="P104" s="315"/>
      <c r="Q104" s="315"/>
    </row>
    <row r="105" spans="1:17" ht="11.25">
      <c r="A105" s="301"/>
      <c r="B105" s="122" t="s">
        <v>208</v>
      </c>
      <c r="C105" s="313"/>
      <c r="D105" s="313"/>
      <c r="E105" s="255">
        <f>G105+F105</f>
        <v>0</v>
      </c>
      <c r="F105" s="255"/>
      <c r="G105" s="255"/>
      <c r="H105" s="316"/>
      <c r="I105" s="316"/>
      <c r="J105" s="316"/>
      <c r="K105" s="316"/>
      <c r="L105" s="316"/>
      <c r="M105" s="316"/>
      <c r="N105" s="316"/>
      <c r="O105" s="316"/>
      <c r="P105" s="316"/>
      <c r="Q105" s="316"/>
    </row>
    <row r="106" spans="1:17" ht="12.75">
      <c r="A106" s="301" t="s">
        <v>435</v>
      </c>
      <c r="B106" s="122" t="s">
        <v>247</v>
      </c>
      <c r="C106" s="302" t="s">
        <v>408</v>
      </c>
      <c r="D106" s="303"/>
      <c r="E106" s="303"/>
      <c r="F106" s="303"/>
      <c r="G106" s="303"/>
      <c r="H106" s="303"/>
      <c r="I106" s="303"/>
      <c r="J106" s="303"/>
      <c r="K106" s="303"/>
      <c r="L106" s="303"/>
      <c r="M106" s="303"/>
      <c r="N106" s="303"/>
      <c r="O106" s="303"/>
      <c r="P106" s="303"/>
      <c r="Q106" s="304"/>
    </row>
    <row r="107" spans="1:17" ht="12.75">
      <c r="A107" s="301"/>
      <c r="B107" s="122" t="s">
        <v>312</v>
      </c>
      <c r="C107" s="305" t="s">
        <v>409</v>
      </c>
      <c r="D107" s="306"/>
      <c r="E107" s="306"/>
      <c r="F107" s="306"/>
      <c r="G107" s="306"/>
      <c r="H107" s="306"/>
      <c r="I107" s="306"/>
      <c r="J107" s="306"/>
      <c r="K107" s="306"/>
      <c r="L107" s="306"/>
      <c r="M107" s="306"/>
      <c r="N107" s="306"/>
      <c r="O107" s="306"/>
      <c r="P107" s="306"/>
      <c r="Q107" s="307"/>
    </row>
    <row r="108" spans="1:17" ht="12.75">
      <c r="A108" s="301"/>
      <c r="B108" s="122" t="s">
        <v>248</v>
      </c>
      <c r="C108" s="305" t="s">
        <v>412</v>
      </c>
      <c r="D108" s="306"/>
      <c r="E108" s="306"/>
      <c r="F108" s="306"/>
      <c r="G108" s="306"/>
      <c r="H108" s="306"/>
      <c r="I108" s="306"/>
      <c r="J108" s="306"/>
      <c r="K108" s="306"/>
      <c r="L108" s="306"/>
      <c r="M108" s="306"/>
      <c r="N108" s="306"/>
      <c r="O108" s="306"/>
      <c r="P108" s="306"/>
      <c r="Q108" s="307"/>
    </row>
    <row r="109" spans="1:17" ht="12.75">
      <c r="A109" s="301"/>
      <c r="B109" s="122" t="s">
        <v>249</v>
      </c>
      <c r="C109" s="308" t="s">
        <v>436</v>
      </c>
      <c r="D109" s="309"/>
      <c r="E109" s="309"/>
      <c r="F109" s="309"/>
      <c r="G109" s="309"/>
      <c r="H109" s="309"/>
      <c r="I109" s="309"/>
      <c r="J109" s="309"/>
      <c r="K109" s="309"/>
      <c r="L109" s="309"/>
      <c r="M109" s="309"/>
      <c r="N109" s="309"/>
      <c r="O109" s="309"/>
      <c r="P109" s="309"/>
      <c r="Q109" s="310"/>
    </row>
    <row r="110" spans="1:17" ht="11.25">
      <c r="A110" s="301"/>
      <c r="B110" s="122" t="s">
        <v>250</v>
      </c>
      <c r="C110" s="243" t="s">
        <v>437</v>
      </c>
      <c r="D110" s="243" t="s">
        <v>378</v>
      </c>
      <c r="E110" s="255">
        <f>G110+F110</f>
        <v>2514547</v>
      </c>
      <c r="F110" s="255">
        <f>SUM(F111:F114)</f>
        <v>630924</v>
      </c>
      <c r="G110" s="255">
        <f>SUM(G111:G114)</f>
        <v>1883623</v>
      </c>
      <c r="H110" s="255">
        <f>I110+M110</f>
        <v>2511497</v>
      </c>
      <c r="I110" s="255">
        <f>SUM(J110:L110)</f>
        <v>627874</v>
      </c>
      <c r="J110" s="255"/>
      <c r="K110" s="255"/>
      <c r="L110" s="255">
        <v>627874</v>
      </c>
      <c r="M110" s="255">
        <f>SUM(N110:Q110)</f>
        <v>1883623</v>
      </c>
      <c r="N110" s="255"/>
      <c r="O110" s="255"/>
      <c r="P110" s="255"/>
      <c r="Q110" s="255">
        <v>1883623</v>
      </c>
    </row>
    <row r="111" spans="1:17" ht="11.25">
      <c r="A111" s="301"/>
      <c r="B111" s="122" t="s">
        <v>251</v>
      </c>
      <c r="C111" s="311"/>
      <c r="D111" s="311"/>
      <c r="E111" s="255">
        <f>G111+F111</f>
        <v>3050</v>
      </c>
      <c r="F111" s="255">
        <v>3050</v>
      </c>
      <c r="G111" s="255"/>
      <c r="H111" s="314"/>
      <c r="I111" s="314"/>
      <c r="J111" s="314"/>
      <c r="K111" s="314"/>
      <c r="L111" s="314"/>
      <c r="M111" s="314"/>
      <c r="N111" s="314"/>
      <c r="O111" s="314"/>
      <c r="P111" s="314"/>
      <c r="Q111" s="314"/>
    </row>
    <row r="112" spans="1:17" ht="11.25">
      <c r="A112" s="301"/>
      <c r="B112" s="122" t="s">
        <v>165</v>
      </c>
      <c r="C112" s="312"/>
      <c r="D112" s="312"/>
      <c r="E112" s="255">
        <f>G112+F112</f>
        <v>2511497</v>
      </c>
      <c r="F112" s="255">
        <f>I110</f>
        <v>627874</v>
      </c>
      <c r="G112" s="255">
        <f>M110</f>
        <v>1883623</v>
      </c>
      <c r="H112" s="315"/>
      <c r="I112" s="315"/>
      <c r="J112" s="315"/>
      <c r="K112" s="315"/>
      <c r="L112" s="315"/>
      <c r="M112" s="315"/>
      <c r="N112" s="315"/>
      <c r="O112" s="315"/>
      <c r="P112" s="315"/>
      <c r="Q112" s="315"/>
    </row>
    <row r="113" spans="1:17" ht="11.25">
      <c r="A113" s="301"/>
      <c r="B113" s="122" t="s">
        <v>196</v>
      </c>
      <c r="C113" s="312"/>
      <c r="D113" s="312"/>
      <c r="E113" s="255">
        <f>G113+F113</f>
        <v>0</v>
      </c>
      <c r="F113" s="255"/>
      <c r="G113" s="255"/>
      <c r="H113" s="315"/>
      <c r="I113" s="315"/>
      <c r="J113" s="315"/>
      <c r="K113" s="315"/>
      <c r="L113" s="315"/>
      <c r="M113" s="315"/>
      <c r="N113" s="315"/>
      <c r="O113" s="315"/>
      <c r="P113" s="315"/>
      <c r="Q113" s="315"/>
    </row>
    <row r="114" spans="1:17" ht="11.25">
      <c r="A114" s="301"/>
      <c r="B114" s="122" t="s">
        <v>208</v>
      </c>
      <c r="C114" s="313"/>
      <c r="D114" s="313"/>
      <c r="E114" s="255">
        <f>G114+F114</f>
        <v>0</v>
      </c>
      <c r="F114" s="255"/>
      <c r="G114" s="255"/>
      <c r="H114" s="316"/>
      <c r="I114" s="316"/>
      <c r="J114" s="316"/>
      <c r="K114" s="316"/>
      <c r="L114" s="316"/>
      <c r="M114" s="316"/>
      <c r="N114" s="316"/>
      <c r="O114" s="316"/>
      <c r="P114" s="316"/>
      <c r="Q114" s="316"/>
    </row>
    <row r="115" spans="1:17" ht="12.75">
      <c r="A115" s="301" t="s">
        <v>438</v>
      </c>
      <c r="B115" s="122" t="s">
        <v>247</v>
      </c>
      <c r="C115" s="302" t="s">
        <v>408</v>
      </c>
      <c r="D115" s="303"/>
      <c r="E115" s="303"/>
      <c r="F115" s="303"/>
      <c r="G115" s="303"/>
      <c r="H115" s="303"/>
      <c r="I115" s="303"/>
      <c r="J115" s="303"/>
      <c r="K115" s="303"/>
      <c r="L115" s="303"/>
      <c r="M115" s="303"/>
      <c r="N115" s="303"/>
      <c r="O115" s="303"/>
      <c r="P115" s="303"/>
      <c r="Q115" s="304"/>
    </row>
    <row r="116" spans="1:17" ht="12.75">
      <c r="A116" s="301"/>
      <c r="B116" s="122" t="s">
        <v>312</v>
      </c>
      <c r="C116" s="305" t="s">
        <v>409</v>
      </c>
      <c r="D116" s="306"/>
      <c r="E116" s="306"/>
      <c r="F116" s="306"/>
      <c r="G116" s="306"/>
      <c r="H116" s="306"/>
      <c r="I116" s="306"/>
      <c r="J116" s="306"/>
      <c r="K116" s="306"/>
      <c r="L116" s="306"/>
      <c r="M116" s="306"/>
      <c r="N116" s="306"/>
      <c r="O116" s="306"/>
      <c r="P116" s="306"/>
      <c r="Q116" s="307"/>
    </row>
    <row r="117" spans="1:17" ht="12.75">
      <c r="A117" s="301"/>
      <c r="B117" s="122" t="s">
        <v>248</v>
      </c>
      <c r="C117" s="305" t="s">
        <v>412</v>
      </c>
      <c r="D117" s="306"/>
      <c r="E117" s="306"/>
      <c r="F117" s="306"/>
      <c r="G117" s="306"/>
      <c r="H117" s="306"/>
      <c r="I117" s="306"/>
      <c r="J117" s="306"/>
      <c r="K117" s="306"/>
      <c r="L117" s="306"/>
      <c r="M117" s="306"/>
      <c r="N117" s="306"/>
      <c r="O117" s="306"/>
      <c r="P117" s="306"/>
      <c r="Q117" s="307"/>
    </row>
    <row r="118" spans="1:17" ht="12.75">
      <c r="A118" s="301"/>
      <c r="B118" s="122" t="s">
        <v>249</v>
      </c>
      <c r="C118" s="308" t="s">
        <v>439</v>
      </c>
      <c r="D118" s="309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10"/>
    </row>
    <row r="119" spans="1:17" ht="11.25">
      <c r="A119" s="301"/>
      <c r="B119" s="122" t="s">
        <v>250</v>
      </c>
      <c r="C119" s="243"/>
      <c r="D119" s="243"/>
      <c r="E119" s="255">
        <f>G119+F119</f>
        <v>2250797</v>
      </c>
      <c r="F119" s="255">
        <f>SUM(F120:F123)</f>
        <v>564987</v>
      </c>
      <c r="G119" s="255">
        <f>SUM(G120:G123)</f>
        <v>1685810</v>
      </c>
      <c r="H119" s="255">
        <f>I119+M119</f>
        <v>2247747</v>
      </c>
      <c r="I119" s="255">
        <f>SUM(J119:L119)</f>
        <v>561937</v>
      </c>
      <c r="J119" s="255"/>
      <c r="K119" s="255"/>
      <c r="L119" s="255">
        <v>561937</v>
      </c>
      <c r="M119" s="255">
        <f>SUM(N119:Q119)</f>
        <v>1685810</v>
      </c>
      <c r="N119" s="255"/>
      <c r="O119" s="255"/>
      <c r="P119" s="255"/>
      <c r="Q119" s="255">
        <v>1685810</v>
      </c>
    </row>
    <row r="120" spans="1:17" ht="11.25">
      <c r="A120" s="301"/>
      <c r="B120" s="122" t="s">
        <v>251</v>
      </c>
      <c r="C120" s="311"/>
      <c r="D120" s="311"/>
      <c r="E120" s="255">
        <f>G120+F120</f>
        <v>3050</v>
      </c>
      <c r="F120" s="255">
        <v>3050</v>
      </c>
      <c r="G120" s="255"/>
      <c r="H120" s="314"/>
      <c r="I120" s="314"/>
      <c r="J120" s="314"/>
      <c r="K120" s="314"/>
      <c r="L120" s="314"/>
      <c r="M120" s="314"/>
      <c r="N120" s="314"/>
      <c r="O120" s="314"/>
      <c r="P120" s="314"/>
      <c r="Q120" s="314"/>
    </row>
    <row r="121" spans="1:17" ht="11.25">
      <c r="A121" s="301"/>
      <c r="B121" s="122" t="s">
        <v>165</v>
      </c>
      <c r="C121" s="312"/>
      <c r="D121" s="312"/>
      <c r="E121" s="255">
        <f>G121+F121</f>
        <v>2247747</v>
      </c>
      <c r="F121" s="255">
        <f>I119</f>
        <v>561937</v>
      </c>
      <c r="G121" s="255">
        <f>M119</f>
        <v>1685810</v>
      </c>
      <c r="H121" s="315"/>
      <c r="I121" s="315"/>
      <c r="J121" s="315"/>
      <c r="K121" s="315"/>
      <c r="L121" s="315"/>
      <c r="M121" s="315"/>
      <c r="N121" s="315"/>
      <c r="O121" s="315"/>
      <c r="P121" s="315"/>
      <c r="Q121" s="315"/>
    </row>
    <row r="122" spans="1:17" ht="11.25">
      <c r="A122" s="301"/>
      <c r="B122" s="122" t="s">
        <v>196</v>
      </c>
      <c r="C122" s="312"/>
      <c r="D122" s="312"/>
      <c r="E122" s="255">
        <f>G122+F122</f>
        <v>0</v>
      </c>
      <c r="F122" s="255"/>
      <c r="G122" s="255"/>
      <c r="H122" s="315"/>
      <c r="I122" s="315"/>
      <c r="J122" s="315"/>
      <c r="K122" s="315"/>
      <c r="L122" s="315"/>
      <c r="M122" s="315"/>
      <c r="N122" s="315"/>
      <c r="O122" s="315"/>
      <c r="P122" s="315"/>
      <c r="Q122" s="315"/>
    </row>
    <row r="123" spans="1:17" ht="11.25">
      <c r="A123" s="301"/>
      <c r="B123" s="122" t="s">
        <v>208</v>
      </c>
      <c r="C123" s="313"/>
      <c r="D123" s="313"/>
      <c r="E123" s="255">
        <f>G123+F123</f>
        <v>0</v>
      </c>
      <c r="F123" s="255"/>
      <c r="G123" s="255"/>
      <c r="H123" s="316"/>
      <c r="I123" s="316"/>
      <c r="J123" s="316"/>
      <c r="K123" s="316"/>
      <c r="L123" s="316"/>
      <c r="M123" s="316"/>
      <c r="N123" s="316"/>
      <c r="O123" s="316"/>
      <c r="P123" s="316"/>
      <c r="Q123" s="316"/>
    </row>
    <row r="124" spans="1:17" ht="12.75">
      <c r="A124" s="301" t="s">
        <v>440</v>
      </c>
      <c r="B124" s="122" t="s">
        <v>247</v>
      </c>
      <c r="C124" s="302" t="s">
        <v>408</v>
      </c>
      <c r="D124" s="303"/>
      <c r="E124" s="303"/>
      <c r="F124" s="303"/>
      <c r="G124" s="303"/>
      <c r="H124" s="303"/>
      <c r="I124" s="303"/>
      <c r="J124" s="303"/>
      <c r="K124" s="303"/>
      <c r="L124" s="303"/>
      <c r="M124" s="303"/>
      <c r="N124" s="303"/>
      <c r="O124" s="303"/>
      <c r="P124" s="303"/>
      <c r="Q124" s="304"/>
    </row>
    <row r="125" spans="1:17" ht="12.75">
      <c r="A125" s="301"/>
      <c r="B125" s="122" t="s">
        <v>312</v>
      </c>
      <c r="C125" s="305" t="s">
        <v>409</v>
      </c>
      <c r="D125" s="306"/>
      <c r="E125" s="306"/>
      <c r="F125" s="306"/>
      <c r="G125" s="306"/>
      <c r="H125" s="306"/>
      <c r="I125" s="306"/>
      <c r="J125" s="306"/>
      <c r="K125" s="306"/>
      <c r="L125" s="306"/>
      <c r="M125" s="306"/>
      <c r="N125" s="306"/>
      <c r="O125" s="306"/>
      <c r="P125" s="306"/>
      <c r="Q125" s="307"/>
    </row>
    <row r="126" spans="1:17" ht="12.75">
      <c r="A126" s="301"/>
      <c r="B126" s="122" t="s">
        <v>248</v>
      </c>
      <c r="C126" s="305" t="s">
        <v>412</v>
      </c>
      <c r="D126" s="306"/>
      <c r="E126" s="306"/>
      <c r="F126" s="306"/>
      <c r="G126" s="306"/>
      <c r="H126" s="306"/>
      <c r="I126" s="306"/>
      <c r="J126" s="306"/>
      <c r="K126" s="306"/>
      <c r="L126" s="306"/>
      <c r="M126" s="306"/>
      <c r="N126" s="306"/>
      <c r="O126" s="306"/>
      <c r="P126" s="306"/>
      <c r="Q126" s="307"/>
    </row>
    <row r="127" spans="1:17" ht="12.75">
      <c r="A127" s="301"/>
      <c r="B127" s="122" t="s">
        <v>249</v>
      </c>
      <c r="C127" s="308" t="s">
        <v>441</v>
      </c>
      <c r="D127" s="309"/>
      <c r="E127" s="309"/>
      <c r="F127" s="309"/>
      <c r="G127" s="309"/>
      <c r="H127" s="309"/>
      <c r="I127" s="309"/>
      <c r="J127" s="309"/>
      <c r="K127" s="309"/>
      <c r="L127" s="309"/>
      <c r="M127" s="309"/>
      <c r="N127" s="309"/>
      <c r="O127" s="309"/>
      <c r="P127" s="309"/>
      <c r="Q127" s="310"/>
    </row>
    <row r="128" spans="1:17" ht="11.25">
      <c r="A128" s="301"/>
      <c r="B128" s="122" t="s">
        <v>250</v>
      </c>
      <c r="C128" s="243"/>
      <c r="D128" s="243"/>
      <c r="E128" s="255">
        <f>G128+F128</f>
        <v>3214352</v>
      </c>
      <c r="F128" s="255">
        <f>SUM(F129:F132)</f>
        <v>805876</v>
      </c>
      <c r="G128" s="255">
        <f>SUM(G129:G132)</f>
        <v>2408476</v>
      </c>
      <c r="H128" s="255">
        <f>I128+M128</f>
        <v>821926</v>
      </c>
      <c r="I128" s="255">
        <f>SUM(J128:L128)</f>
        <v>205482</v>
      </c>
      <c r="J128" s="255"/>
      <c r="K128" s="255"/>
      <c r="L128" s="255">
        <v>205482</v>
      </c>
      <c r="M128" s="255">
        <f>SUM(N128:Q128)</f>
        <v>616444</v>
      </c>
      <c r="N128" s="255"/>
      <c r="O128" s="255"/>
      <c r="P128" s="255"/>
      <c r="Q128" s="255">
        <v>616444</v>
      </c>
    </row>
    <row r="129" spans="1:17" ht="11.25">
      <c r="A129" s="301"/>
      <c r="B129" s="122" t="s">
        <v>251</v>
      </c>
      <c r="C129" s="311"/>
      <c r="D129" s="311"/>
      <c r="E129" s="255">
        <f>G129+F129</f>
        <v>3050</v>
      </c>
      <c r="F129" s="255">
        <v>3050</v>
      </c>
      <c r="G129" s="255"/>
      <c r="H129" s="314"/>
      <c r="I129" s="314"/>
      <c r="J129" s="314"/>
      <c r="K129" s="314"/>
      <c r="L129" s="314"/>
      <c r="M129" s="314"/>
      <c r="N129" s="314"/>
      <c r="O129" s="314"/>
      <c r="P129" s="314"/>
      <c r="Q129" s="314"/>
    </row>
    <row r="130" spans="1:17" ht="11.25">
      <c r="A130" s="301"/>
      <c r="B130" s="122" t="s">
        <v>165</v>
      </c>
      <c r="C130" s="312"/>
      <c r="D130" s="312"/>
      <c r="E130" s="255">
        <f>G130+F130</f>
        <v>821926</v>
      </c>
      <c r="F130" s="255">
        <f>I128</f>
        <v>205482</v>
      </c>
      <c r="G130" s="255">
        <f>M128</f>
        <v>616444</v>
      </c>
      <c r="H130" s="315"/>
      <c r="I130" s="315"/>
      <c r="J130" s="315"/>
      <c r="K130" s="315"/>
      <c r="L130" s="315"/>
      <c r="M130" s="315"/>
      <c r="N130" s="315"/>
      <c r="O130" s="315"/>
      <c r="P130" s="315"/>
      <c r="Q130" s="315"/>
    </row>
    <row r="131" spans="1:17" ht="11.25">
      <c r="A131" s="301"/>
      <c r="B131" s="122" t="s">
        <v>196</v>
      </c>
      <c r="C131" s="312"/>
      <c r="D131" s="312"/>
      <c r="E131" s="255">
        <f>G131+F131</f>
        <v>2389376</v>
      </c>
      <c r="F131" s="255">
        <v>597344</v>
      </c>
      <c r="G131" s="255">
        <v>1792032</v>
      </c>
      <c r="H131" s="315"/>
      <c r="I131" s="315"/>
      <c r="J131" s="315"/>
      <c r="K131" s="315"/>
      <c r="L131" s="315"/>
      <c r="M131" s="315"/>
      <c r="N131" s="315"/>
      <c r="O131" s="315"/>
      <c r="P131" s="315"/>
      <c r="Q131" s="315"/>
    </row>
    <row r="132" spans="1:17" ht="11.25">
      <c r="A132" s="301"/>
      <c r="B132" s="122" t="s">
        <v>208</v>
      </c>
      <c r="C132" s="313"/>
      <c r="D132" s="313"/>
      <c r="E132" s="255">
        <f>G132+F132</f>
        <v>0</v>
      </c>
      <c r="F132" s="255"/>
      <c r="G132" s="255"/>
      <c r="H132" s="316"/>
      <c r="I132" s="316"/>
      <c r="J132" s="316"/>
      <c r="K132" s="316"/>
      <c r="L132" s="316"/>
      <c r="M132" s="316"/>
      <c r="N132" s="316"/>
      <c r="O132" s="316"/>
      <c r="P132" s="316"/>
      <c r="Q132" s="316"/>
    </row>
    <row r="133" spans="1:17" ht="12.75">
      <c r="A133" s="301" t="s">
        <v>442</v>
      </c>
      <c r="B133" s="122" t="s">
        <v>247</v>
      </c>
      <c r="C133" s="302" t="s">
        <v>408</v>
      </c>
      <c r="D133" s="303"/>
      <c r="E133" s="303"/>
      <c r="F133" s="303"/>
      <c r="G133" s="303"/>
      <c r="H133" s="303"/>
      <c r="I133" s="303"/>
      <c r="J133" s="303"/>
      <c r="K133" s="303"/>
      <c r="L133" s="303"/>
      <c r="M133" s="303"/>
      <c r="N133" s="303"/>
      <c r="O133" s="303"/>
      <c r="P133" s="303"/>
      <c r="Q133" s="304"/>
    </row>
    <row r="134" spans="1:17" ht="12.75">
      <c r="A134" s="301"/>
      <c r="B134" s="122" t="s">
        <v>312</v>
      </c>
      <c r="C134" s="305" t="s">
        <v>409</v>
      </c>
      <c r="D134" s="306"/>
      <c r="E134" s="306"/>
      <c r="F134" s="306"/>
      <c r="G134" s="306"/>
      <c r="H134" s="306"/>
      <c r="I134" s="306"/>
      <c r="J134" s="306"/>
      <c r="K134" s="306"/>
      <c r="L134" s="306"/>
      <c r="M134" s="306"/>
      <c r="N134" s="306"/>
      <c r="O134" s="306"/>
      <c r="P134" s="306"/>
      <c r="Q134" s="307"/>
    </row>
    <row r="135" spans="1:17" ht="12.75">
      <c r="A135" s="301"/>
      <c r="B135" s="122" t="s">
        <v>248</v>
      </c>
      <c r="C135" s="305" t="s">
        <v>412</v>
      </c>
      <c r="D135" s="306"/>
      <c r="E135" s="306"/>
      <c r="F135" s="306"/>
      <c r="G135" s="306"/>
      <c r="H135" s="306"/>
      <c r="I135" s="306"/>
      <c r="J135" s="306"/>
      <c r="K135" s="306"/>
      <c r="L135" s="306"/>
      <c r="M135" s="306"/>
      <c r="N135" s="306"/>
      <c r="O135" s="306"/>
      <c r="P135" s="306"/>
      <c r="Q135" s="307"/>
    </row>
    <row r="136" spans="1:17" ht="12.75">
      <c r="A136" s="301"/>
      <c r="B136" s="122" t="s">
        <v>249</v>
      </c>
      <c r="C136" s="308" t="s">
        <v>443</v>
      </c>
      <c r="D136" s="309"/>
      <c r="E136" s="309"/>
      <c r="F136" s="309"/>
      <c r="G136" s="309"/>
      <c r="H136" s="309"/>
      <c r="I136" s="309"/>
      <c r="J136" s="309"/>
      <c r="K136" s="309"/>
      <c r="L136" s="309"/>
      <c r="M136" s="309"/>
      <c r="N136" s="309"/>
      <c r="O136" s="309"/>
      <c r="P136" s="309"/>
      <c r="Q136" s="310"/>
    </row>
    <row r="137" spans="1:17" ht="11.25">
      <c r="A137" s="301"/>
      <c r="B137" s="122" t="s">
        <v>250</v>
      </c>
      <c r="C137" s="243"/>
      <c r="D137" s="243"/>
      <c r="E137" s="255">
        <f>G137+F137</f>
        <v>3820422</v>
      </c>
      <c r="F137" s="255">
        <f>SUM(F138:F141)</f>
        <v>962681</v>
      </c>
      <c r="G137" s="255">
        <f>SUM(G138:G141)</f>
        <v>2857741</v>
      </c>
      <c r="H137" s="255">
        <f>I137+M137</f>
        <v>2574731</v>
      </c>
      <c r="I137" s="255">
        <f>SUM(J137:L137)</f>
        <v>643683</v>
      </c>
      <c r="J137" s="255"/>
      <c r="K137" s="255"/>
      <c r="L137" s="255">
        <v>643683</v>
      </c>
      <c r="M137" s="255">
        <f>SUM(N137:Q137)</f>
        <v>1931048</v>
      </c>
      <c r="N137" s="255"/>
      <c r="O137" s="255"/>
      <c r="P137" s="255"/>
      <c r="Q137" s="255">
        <v>1931048</v>
      </c>
    </row>
    <row r="138" spans="1:17" ht="11.25">
      <c r="A138" s="301"/>
      <c r="B138" s="122" t="s">
        <v>251</v>
      </c>
      <c r="C138" s="341"/>
      <c r="D138" s="341"/>
      <c r="E138" s="255">
        <f>G138+F138</f>
        <v>10100</v>
      </c>
      <c r="F138" s="255">
        <v>10100</v>
      </c>
      <c r="G138" s="255"/>
      <c r="H138" s="323"/>
      <c r="I138" s="323"/>
      <c r="J138" s="323"/>
      <c r="K138" s="323"/>
      <c r="L138" s="323"/>
      <c r="M138" s="323"/>
      <c r="N138" s="323"/>
      <c r="O138" s="323"/>
      <c r="P138" s="323"/>
      <c r="Q138" s="323"/>
    </row>
    <row r="139" spans="1:17" ht="11.25">
      <c r="A139" s="301"/>
      <c r="B139" s="122" t="s">
        <v>165</v>
      </c>
      <c r="C139" s="341"/>
      <c r="D139" s="341"/>
      <c r="E139" s="255">
        <f>G139+F139</f>
        <v>2574731</v>
      </c>
      <c r="F139" s="255">
        <f>I137</f>
        <v>643683</v>
      </c>
      <c r="G139" s="255">
        <f>M137</f>
        <v>1931048</v>
      </c>
      <c r="H139" s="323"/>
      <c r="I139" s="323"/>
      <c r="J139" s="323"/>
      <c r="K139" s="323"/>
      <c r="L139" s="323"/>
      <c r="M139" s="323"/>
      <c r="N139" s="323"/>
      <c r="O139" s="323"/>
      <c r="P139" s="323"/>
      <c r="Q139" s="323"/>
    </row>
    <row r="140" spans="1:17" ht="11.25">
      <c r="A140" s="301"/>
      <c r="B140" s="122" t="s">
        <v>196</v>
      </c>
      <c r="C140" s="341"/>
      <c r="D140" s="341"/>
      <c r="E140" s="255">
        <f>G140+F140</f>
        <v>1235591</v>
      </c>
      <c r="F140" s="255">
        <v>308898</v>
      </c>
      <c r="G140" s="255">
        <v>926693</v>
      </c>
      <c r="H140" s="323"/>
      <c r="I140" s="323"/>
      <c r="J140" s="323"/>
      <c r="K140" s="323"/>
      <c r="L140" s="323"/>
      <c r="M140" s="323"/>
      <c r="N140" s="323"/>
      <c r="O140" s="323"/>
      <c r="P140" s="323"/>
      <c r="Q140" s="323"/>
    </row>
    <row r="141" spans="1:17" ht="11.25">
      <c r="A141" s="301"/>
      <c r="B141" s="122" t="s">
        <v>208</v>
      </c>
      <c r="C141" s="341"/>
      <c r="D141" s="341"/>
      <c r="E141" s="255">
        <f>G141+F141</f>
        <v>0</v>
      </c>
      <c r="F141" s="255"/>
      <c r="G141" s="255"/>
      <c r="H141" s="323"/>
      <c r="I141" s="323"/>
      <c r="J141" s="323"/>
      <c r="K141" s="323"/>
      <c r="L141" s="323"/>
      <c r="M141" s="323"/>
      <c r="N141" s="323"/>
      <c r="O141" s="323"/>
      <c r="P141" s="323"/>
      <c r="Q141" s="323"/>
    </row>
    <row r="142" spans="1:17" ht="11.25">
      <c r="A142" s="335"/>
      <c r="B142" s="336"/>
      <c r="C142" s="337"/>
      <c r="D142" s="337"/>
      <c r="E142" s="338"/>
      <c r="F142" s="338"/>
      <c r="G142" s="338"/>
      <c r="H142" s="339"/>
      <c r="I142" s="339"/>
      <c r="J142" s="339"/>
      <c r="K142" s="339"/>
      <c r="L142" s="339"/>
      <c r="M142" s="339"/>
      <c r="N142" s="339"/>
      <c r="O142" s="339"/>
      <c r="P142" s="339"/>
      <c r="Q142" s="339"/>
    </row>
    <row r="143" spans="1:17" ht="11.25">
      <c r="A143" s="335"/>
      <c r="B143" s="336"/>
      <c r="C143" s="337"/>
      <c r="D143" s="337"/>
      <c r="E143" s="338"/>
      <c r="F143" s="338"/>
      <c r="G143" s="338"/>
      <c r="H143" s="339"/>
      <c r="I143" s="339"/>
      <c r="J143" s="339"/>
      <c r="K143" s="339"/>
      <c r="L143" s="339"/>
      <c r="M143" s="339"/>
      <c r="N143" s="339"/>
      <c r="O143" s="339"/>
      <c r="P143" s="339"/>
      <c r="Q143" s="339"/>
    </row>
    <row r="144" spans="1:17" ht="11.25">
      <c r="A144" s="335"/>
      <c r="B144" s="336"/>
      <c r="C144" s="337"/>
      <c r="D144" s="337"/>
      <c r="E144" s="338"/>
      <c r="F144" s="338"/>
      <c r="G144" s="338"/>
      <c r="H144" s="339"/>
      <c r="I144" s="339"/>
      <c r="J144" s="339"/>
      <c r="K144" s="339"/>
      <c r="L144" s="339"/>
      <c r="M144" s="339"/>
      <c r="N144" s="339"/>
      <c r="O144" s="339"/>
      <c r="P144" s="339"/>
      <c r="Q144" s="339"/>
    </row>
    <row r="145" spans="1:17" ht="11.25">
      <c r="A145" s="233">
        <v>1</v>
      </c>
      <c r="B145" s="233">
        <v>2</v>
      </c>
      <c r="C145" s="243">
        <v>3</v>
      </c>
      <c r="D145" s="243">
        <v>4</v>
      </c>
      <c r="E145" s="242">
        <v>5</v>
      </c>
      <c r="F145" s="242">
        <v>6</v>
      </c>
      <c r="G145" s="242">
        <v>7</v>
      </c>
      <c r="H145" s="242">
        <v>8</v>
      </c>
      <c r="I145" s="242">
        <v>9</v>
      </c>
      <c r="J145" s="242">
        <v>10</v>
      </c>
      <c r="K145" s="242">
        <v>11</v>
      </c>
      <c r="L145" s="242">
        <v>12</v>
      </c>
      <c r="M145" s="242">
        <v>13</v>
      </c>
      <c r="N145" s="242">
        <v>14</v>
      </c>
      <c r="O145" s="242">
        <v>15</v>
      </c>
      <c r="P145" s="242">
        <v>16</v>
      </c>
      <c r="Q145" s="242">
        <v>17</v>
      </c>
    </row>
    <row r="146" spans="1:17" ht="12.75">
      <c r="A146" s="301" t="s">
        <v>442</v>
      </c>
      <c r="B146" s="122" t="s">
        <v>247</v>
      </c>
      <c r="C146" s="302" t="s">
        <v>408</v>
      </c>
      <c r="D146" s="303"/>
      <c r="E146" s="303"/>
      <c r="F146" s="303"/>
      <c r="G146" s="303"/>
      <c r="H146" s="303"/>
      <c r="I146" s="303"/>
      <c r="J146" s="303"/>
      <c r="K146" s="303"/>
      <c r="L146" s="303"/>
      <c r="M146" s="303"/>
      <c r="N146" s="303"/>
      <c r="O146" s="303"/>
      <c r="P146" s="303"/>
      <c r="Q146" s="304"/>
    </row>
    <row r="147" spans="1:17" ht="12.75">
      <c r="A147" s="301"/>
      <c r="B147" s="122" t="s">
        <v>312</v>
      </c>
      <c r="C147" s="305" t="s">
        <v>409</v>
      </c>
      <c r="D147" s="306"/>
      <c r="E147" s="306"/>
      <c r="F147" s="306"/>
      <c r="G147" s="306"/>
      <c r="H147" s="306"/>
      <c r="I147" s="306"/>
      <c r="J147" s="306"/>
      <c r="K147" s="306"/>
      <c r="L147" s="306"/>
      <c r="M147" s="306"/>
      <c r="N147" s="306"/>
      <c r="O147" s="306"/>
      <c r="P147" s="306"/>
      <c r="Q147" s="307"/>
    </row>
    <row r="148" spans="1:17" ht="12.75">
      <c r="A148" s="301"/>
      <c r="B148" s="122" t="s">
        <v>248</v>
      </c>
      <c r="C148" s="305" t="s">
        <v>412</v>
      </c>
      <c r="D148" s="306"/>
      <c r="E148" s="306"/>
      <c r="F148" s="306"/>
      <c r="G148" s="306"/>
      <c r="H148" s="306"/>
      <c r="I148" s="306"/>
      <c r="J148" s="306"/>
      <c r="K148" s="306"/>
      <c r="L148" s="306"/>
      <c r="M148" s="306"/>
      <c r="N148" s="306"/>
      <c r="O148" s="306"/>
      <c r="P148" s="306"/>
      <c r="Q148" s="307"/>
    </row>
    <row r="149" spans="1:17" ht="12.75">
      <c r="A149" s="301"/>
      <c r="B149" s="122" t="s">
        <v>249</v>
      </c>
      <c r="C149" s="308" t="s">
        <v>444</v>
      </c>
      <c r="D149" s="309"/>
      <c r="E149" s="309"/>
      <c r="F149" s="309"/>
      <c r="G149" s="309"/>
      <c r="H149" s="309"/>
      <c r="I149" s="309"/>
      <c r="J149" s="309"/>
      <c r="K149" s="309"/>
      <c r="L149" s="309"/>
      <c r="M149" s="309"/>
      <c r="N149" s="309"/>
      <c r="O149" s="309"/>
      <c r="P149" s="309"/>
      <c r="Q149" s="310"/>
    </row>
    <row r="150" spans="1:17" ht="11.25">
      <c r="A150" s="301"/>
      <c r="B150" s="122" t="s">
        <v>250</v>
      </c>
      <c r="C150" s="243"/>
      <c r="D150" s="243"/>
      <c r="E150" s="255">
        <f>G150+F150</f>
        <v>3264548</v>
      </c>
      <c r="F150" s="255">
        <f>SUM(F151:F154)</f>
        <v>820008</v>
      </c>
      <c r="G150" s="255">
        <f>SUM(G151:G154)</f>
        <v>2444540</v>
      </c>
      <c r="H150" s="255">
        <f>I150+M150</f>
        <v>1491710</v>
      </c>
      <c r="I150" s="255">
        <f>SUM(J150:L150)</f>
        <v>372928</v>
      </c>
      <c r="J150" s="255"/>
      <c r="K150" s="255"/>
      <c r="L150" s="255">
        <v>372928</v>
      </c>
      <c r="M150" s="255">
        <f>SUM(N150:Q150)</f>
        <v>1118782</v>
      </c>
      <c r="N150" s="255"/>
      <c r="O150" s="255"/>
      <c r="P150" s="255"/>
      <c r="Q150" s="255">
        <v>1118782</v>
      </c>
    </row>
    <row r="151" spans="1:17" ht="11.25">
      <c r="A151" s="301"/>
      <c r="B151" s="122" t="s">
        <v>251</v>
      </c>
      <c r="C151" s="311"/>
      <c r="D151" s="311"/>
      <c r="E151" s="255">
        <f>G151+F151</f>
        <v>5159</v>
      </c>
      <c r="F151" s="255">
        <v>5159</v>
      </c>
      <c r="G151" s="255"/>
      <c r="H151" s="314"/>
      <c r="I151" s="314"/>
      <c r="J151" s="314"/>
      <c r="K151" s="314"/>
      <c r="L151" s="314"/>
      <c r="M151" s="314"/>
      <c r="N151" s="314"/>
      <c r="O151" s="314"/>
      <c r="P151" s="314"/>
      <c r="Q151" s="314"/>
    </row>
    <row r="152" spans="1:17" ht="11.25">
      <c r="A152" s="301"/>
      <c r="B152" s="122" t="s">
        <v>165</v>
      </c>
      <c r="C152" s="312"/>
      <c r="D152" s="312"/>
      <c r="E152" s="255">
        <f>G152+F152</f>
        <v>1491710</v>
      </c>
      <c r="F152" s="255">
        <f>I150</f>
        <v>372928</v>
      </c>
      <c r="G152" s="255">
        <f>M150</f>
        <v>1118782</v>
      </c>
      <c r="H152" s="315"/>
      <c r="I152" s="315"/>
      <c r="J152" s="315"/>
      <c r="K152" s="315"/>
      <c r="L152" s="315"/>
      <c r="M152" s="315"/>
      <c r="N152" s="315"/>
      <c r="O152" s="315"/>
      <c r="P152" s="315"/>
      <c r="Q152" s="315"/>
    </row>
    <row r="153" spans="1:17" ht="11.25">
      <c r="A153" s="301"/>
      <c r="B153" s="122" t="s">
        <v>196</v>
      </c>
      <c r="C153" s="312"/>
      <c r="D153" s="312"/>
      <c r="E153" s="255">
        <f>G153+F153</f>
        <v>1767679</v>
      </c>
      <c r="F153" s="255">
        <v>441921</v>
      </c>
      <c r="G153" s="255">
        <v>1325758</v>
      </c>
      <c r="H153" s="315"/>
      <c r="I153" s="315"/>
      <c r="J153" s="315"/>
      <c r="K153" s="315"/>
      <c r="L153" s="315"/>
      <c r="M153" s="315"/>
      <c r="N153" s="315"/>
      <c r="O153" s="315"/>
      <c r="P153" s="315"/>
      <c r="Q153" s="315"/>
    </row>
    <row r="154" spans="1:17" ht="11.25">
      <c r="A154" s="301"/>
      <c r="B154" s="122" t="s">
        <v>208</v>
      </c>
      <c r="C154" s="313"/>
      <c r="D154" s="313"/>
      <c r="E154" s="255">
        <f>G154+F154</f>
        <v>0</v>
      </c>
      <c r="F154" s="255"/>
      <c r="G154" s="255"/>
      <c r="H154" s="316"/>
      <c r="I154" s="316"/>
      <c r="J154" s="316"/>
      <c r="K154" s="316"/>
      <c r="L154" s="316"/>
      <c r="M154" s="316"/>
      <c r="N154" s="316"/>
      <c r="O154" s="316"/>
      <c r="P154" s="316"/>
      <c r="Q154" s="316"/>
    </row>
    <row r="155" spans="1:17" ht="11.25">
      <c r="A155" s="342">
        <v>2</v>
      </c>
      <c r="B155" s="343" t="s">
        <v>445</v>
      </c>
      <c r="C155" s="344" t="s">
        <v>191</v>
      </c>
      <c r="D155" s="345"/>
      <c r="E155" s="346">
        <f aca="true" t="shared" si="1" ref="E155:Q155">E160+E169</f>
        <v>238000</v>
      </c>
      <c r="F155" s="346">
        <f t="shared" si="1"/>
        <v>22000</v>
      </c>
      <c r="G155" s="346">
        <f t="shared" si="1"/>
        <v>216000</v>
      </c>
      <c r="H155" s="346">
        <f t="shared" si="1"/>
        <v>165120</v>
      </c>
      <c r="I155" s="346">
        <f t="shared" si="1"/>
        <v>16280</v>
      </c>
      <c r="J155" s="346">
        <f t="shared" si="1"/>
        <v>0</v>
      </c>
      <c r="K155" s="346">
        <f t="shared" si="1"/>
        <v>0</v>
      </c>
      <c r="L155" s="346">
        <f t="shared" si="1"/>
        <v>16280</v>
      </c>
      <c r="M155" s="346">
        <f t="shared" si="1"/>
        <v>148840</v>
      </c>
      <c r="N155" s="346">
        <f t="shared" si="1"/>
        <v>0</v>
      </c>
      <c r="O155" s="346">
        <f t="shared" si="1"/>
        <v>0</v>
      </c>
      <c r="P155" s="346">
        <f t="shared" si="1"/>
        <v>0</v>
      </c>
      <c r="Q155" s="346">
        <f t="shared" si="1"/>
        <v>148840</v>
      </c>
    </row>
    <row r="156" spans="1:17" ht="12.75">
      <c r="A156" s="301" t="s">
        <v>446</v>
      </c>
      <c r="B156" s="122" t="s">
        <v>247</v>
      </c>
      <c r="C156" s="347" t="s">
        <v>447</v>
      </c>
      <c r="D156" s="348"/>
      <c r="E156" s="348"/>
      <c r="F156" s="348"/>
      <c r="G156" s="348"/>
      <c r="H156" s="348"/>
      <c r="I156" s="348"/>
      <c r="J156" s="348"/>
      <c r="K156" s="348"/>
      <c r="L156" s="348"/>
      <c r="M156" s="348"/>
      <c r="N156" s="348"/>
      <c r="O156" s="348"/>
      <c r="P156" s="348"/>
      <c r="Q156" s="348"/>
    </row>
    <row r="157" spans="1:17" ht="12.75">
      <c r="A157" s="301"/>
      <c r="B157" s="122" t="s">
        <v>312</v>
      </c>
      <c r="C157" s="347" t="s">
        <v>448</v>
      </c>
      <c r="D157" s="348"/>
      <c r="E157" s="348"/>
      <c r="F157" s="348"/>
      <c r="G157" s="348"/>
      <c r="H157" s="348"/>
      <c r="I157" s="348"/>
      <c r="J157" s="348"/>
      <c r="K157" s="348"/>
      <c r="L157" s="348"/>
      <c r="M157" s="348"/>
      <c r="N157" s="348"/>
      <c r="O157" s="348"/>
      <c r="P157" s="348"/>
      <c r="Q157" s="348"/>
    </row>
    <row r="158" spans="1:17" ht="12.75">
      <c r="A158" s="301"/>
      <c r="B158" s="122" t="s">
        <v>248</v>
      </c>
      <c r="C158" s="347" t="s">
        <v>449</v>
      </c>
      <c r="D158" s="348"/>
      <c r="E158" s="348"/>
      <c r="F158" s="348"/>
      <c r="G158" s="348"/>
      <c r="H158" s="348"/>
      <c r="I158" s="348"/>
      <c r="J158" s="348"/>
      <c r="K158" s="348"/>
      <c r="L158" s="348"/>
      <c r="M158" s="348"/>
      <c r="N158" s="348"/>
      <c r="O158" s="348"/>
      <c r="P158" s="348"/>
      <c r="Q158" s="348"/>
    </row>
    <row r="159" spans="1:17" ht="12.75">
      <c r="A159" s="301"/>
      <c r="B159" s="122" t="s">
        <v>249</v>
      </c>
      <c r="C159" s="347"/>
      <c r="D159" s="348"/>
      <c r="E159" s="348"/>
      <c r="F159" s="348"/>
      <c r="G159" s="348"/>
      <c r="H159" s="348"/>
      <c r="I159" s="348"/>
      <c r="J159" s="348"/>
      <c r="K159" s="348"/>
      <c r="L159" s="348"/>
      <c r="M159" s="348"/>
      <c r="N159" s="348"/>
      <c r="O159" s="348"/>
      <c r="P159" s="348"/>
      <c r="Q159" s="348"/>
    </row>
    <row r="160" spans="1:17" ht="11.25">
      <c r="A160" s="301"/>
      <c r="B160" s="122" t="s">
        <v>250</v>
      </c>
      <c r="C160" s="243"/>
      <c r="D160" s="243" t="s">
        <v>450</v>
      </c>
      <c r="E160" s="255">
        <f>G160+F160</f>
        <v>150000</v>
      </c>
      <c r="F160" s="255">
        <f>F161+F162+F163+F164</f>
        <v>0</v>
      </c>
      <c r="G160" s="255">
        <f>G161+G162+G163+G164</f>
        <v>150000</v>
      </c>
      <c r="H160" s="255">
        <f>I160+M160</f>
        <v>100000</v>
      </c>
      <c r="I160" s="255">
        <f>J160+K160+L160</f>
        <v>0</v>
      </c>
      <c r="J160" s="255"/>
      <c r="K160" s="255"/>
      <c r="L160" s="255"/>
      <c r="M160" s="255">
        <f>N160+O160+P160+Q160</f>
        <v>100000</v>
      </c>
      <c r="N160" s="255"/>
      <c r="O160" s="255"/>
      <c r="P160" s="255"/>
      <c r="Q160" s="255">
        <v>100000</v>
      </c>
    </row>
    <row r="161" spans="1:17" ht="11.25">
      <c r="A161" s="301"/>
      <c r="B161" s="122" t="s">
        <v>251</v>
      </c>
      <c r="C161" s="341"/>
      <c r="D161" s="341"/>
      <c r="E161" s="255">
        <f>G161+F161</f>
        <v>50000</v>
      </c>
      <c r="F161" s="255"/>
      <c r="G161" s="255">
        <v>50000</v>
      </c>
      <c r="H161" s="323"/>
      <c r="I161" s="323"/>
      <c r="J161" s="323"/>
      <c r="K161" s="323"/>
      <c r="L161" s="323"/>
      <c r="M161" s="323"/>
      <c r="N161" s="323"/>
      <c r="O161" s="323"/>
      <c r="P161" s="323"/>
      <c r="Q161" s="323"/>
    </row>
    <row r="162" spans="1:17" ht="11.25">
      <c r="A162" s="301"/>
      <c r="B162" s="122" t="s">
        <v>165</v>
      </c>
      <c r="C162" s="341"/>
      <c r="D162" s="341"/>
      <c r="E162" s="255">
        <f>G162+F162</f>
        <v>100000</v>
      </c>
      <c r="F162" s="255">
        <f>I160</f>
        <v>0</v>
      </c>
      <c r="G162" s="255">
        <f>M160</f>
        <v>100000</v>
      </c>
      <c r="H162" s="323"/>
      <c r="I162" s="323"/>
      <c r="J162" s="323"/>
      <c r="K162" s="323"/>
      <c r="L162" s="323"/>
      <c r="M162" s="323"/>
      <c r="N162" s="323"/>
      <c r="O162" s="323"/>
      <c r="P162" s="323"/>
      <c r="Q162" s="323"/>
    </row>
    <row r="163" spans="1:17" ht="11.25">
      <c r="A163" s="301"/>
      <c r="B163" s="122" t="s">
        <v>196</v>
      </c>
      <c r="C163" s="341"/>
      <c r="D163" s="341"/>
      <c r="E163" s="255">
        <f>G163+F163</f>
        <v>0</v>
      </c>
      <c r="F163" s="255"/>
      <c r="G163" s="255"/>
      <c r="H163" s="323"/>
      <c r="I163" s="323"/>
      <c r="J163" s="323"/>
      <c r="K163" s="323"/>
      <c r="L163" s="323"/>
      <c r="M163" s="323"/>
      <c r="N163" s="323"/>
      <c r="O163" s="323"/>
      <c r="P163" s="323"/>
      <c r="Q163" s="323"/>
    </row>
    <row r="164" spans="1:17" ht="11.25">
      <c r="A164" s="301"/>
      <c r="B164" s="122" t="s">
        <v>208</v>
      </c>
      <c r="C164" s="341"/>
      <c r="D164" s="341"/>
      <c r="E164" s="255">
        <f>G164+F164</f>
        <v>0</v>
      </c>
      <c r="F164" s="255"/>
      <c r="G164" s="255"/>
      <c r="H164" s="323"/>
      <c r="I164" s="323"/>
      <c r="J164" s="323"/>
      <c r="K164" s="323"/>
      <c r="L164" s="323"/>
      <c r="M164" s="323"/>
      <c r="N164" s="323"/>
      <c r="O164" s="323"/>
      <c r="P164" s="323"/>
      <c r="Q164" s="323"/>
    </row>
    <row r="165" spans="1:17" ht="12.75">
      <c r="A165" s="233" t="s">
        <v>446</v>
      </c>
      <c r="B165" s="340" t="s">
        <v>247</v>
      </c>
      <c r="C165" s="349" t="s">
        <v>451</v>
      </c>
      <c r="D165" s="350"/>
      <c r="E165" s="350"/>
      <c r="F165" s="350"/>
      <c r="G165" s="350"/>
      <c r="H165" s="350"/>
      <c r="I165" s="350"/>
      <c r="J165" s="350"/>
      <c r="K165" s="350"/>
      <c r="L165" s="350"/>
      <c r="M165" s="350"/>
      <c r="N165" s="350"/>
      <c r="O165" s="350"/>
      <c r="P165" s="350"/>
      <c r="Q165" s="351"/>
    </row>
    <row r="166" spans="1:17" ht="12.75">
      <c r="A166" s="233"/>
      <c r="B166" s="122" t="s">
        <v>312</v>
      </c>
      <c r="C166" s="349"/>
      <c r="D166" s="352"/>
      <c r="E166" s="352"/>
      <c r="F166" s="352"/>
      <c r="G166" s="352"/>
      <c r="H166" s="352"/>
      <c r="I166" s="352"/>
      <c r="J166" s="352"/>
      <c r="K166" s="352"/>
      <c r="L166" s="352"/>
      <c r="M166" s="352"/>
      <c r="N166" s="352"/>
      <c r="O166" s="352"/>
      <c r="P166" s="352"/>
      <c r="Q166" s="351"/>
    </row>
    <row r="167" spans="1:17" ht="12.75">
      <c r="A167" s="233"/>
      <c r="B167" s="122" t="s">
        <v>248</v>
      </c>
      <c r="C167" s="349" t="s">
        <v>452</v>
      </c>
      <c r="D167" s="352"/>
      <c r="E167" s="352"/>
      <c r="F167" s="352"/>
      <c r="G167" s="352"/>
      <c r="H167" s="352"/>
      <c r="I167" s="352"/>
      <c r="J167" s="352"/>
      <c r="K167" s="352"/>
      <c r="L167" s="352"/>
      <c r="M167" s="352"/>
      <c r="N167" s="352"/>
      <c r="O167" s="352"/>
      <c r="P167" s="352"/>
      <c r="Q167" s="351"/>
    </row>
    <row r="168" spans="1:17" ht="12.75">
      <c r="A168" s="233"/>
      <c r="B168" s="122" t="s">
        <v>249</v>
      </c>
      <c r="C168" s="262" t="s">
        <v>453</v>
      </c>
      <c r="D168" s="263"/>
      <c r="E168" s="263"/>
      <c r="F168" s="263"/>
      <c r="G168" s="263"/>
      <c r="H168" s="263"/>
      <c r="I168" s="263"/>
      <c r="J168" s="263"/>
      <c r="K168" s="263"/>
      <c r="L168" s="263"/>
      <c r="M168" s="263"/>
      <c r="N168" s="263"/>
      <c r="O168" s="263"/>
      <c r="P168" s="263"/>
      <c r="Q168" s="264"/>
    </row>
    <row r="169" spans="1:17" ht="11.25">
      <c r="A169" s="233"/>
      <c r="B169" s="122" t="s">
        <v>250</v>
      </c>
      <c r="C169" s="243"/>
      <c r="D169" s="243" t="s">
        <v>454</v>
      </c>
      <c r="E169" s="255">
        <f>G169+F169</f>
        <v>88000</v>
      </c>
      <c r="F169" s="255">
        <f>F170+F171+F172+F173</f>
        <v>22000</v>
      </c>
      <c r="G169" s="255">
        <f>G170+G171+G172+G173</f>
        <v>66000</v>
      </c>
      <c r="H169" s="255">
        <f>I169+M169</f>
        <v>65120</v>
      </c>
      <c r="I169" s="255">
        <f>J169+K169+L169</f>
        <v>16280</v>
      </c>
      <c r="J169" s="255"/>
      <c r="K169" s="255"/>
      <c r="L169" s="255">
        <v>16280</v>
      </c>
      <c r="M169" s="255">
        <f>N169+O169+P169+Q169</f>
        <v>48840</v>
      </c>
      <c r="N169" s="255"/>
      <c r="O169" s="255"/>
      <c r="P169" s="255"/>
      <c r="Q169" s="255">
        <v>48840</v>
      </c>
    </row>
    <row r="170" spans="1:17" ht="11.25">
      <c r="A170" s="233"/>
      <c r="B170" s="122" t="s">
        <v>251</v>
      </c>
      <c r="C170" s="256"/>
      <c r="D170" s="256"/>
      <c r="E170" s="255">
        <f>G170+F170</f>
        <v>22880</v>
      </c>
      <c r="F170" s="255">
        <v>5720</v>
      </c>
      <c r="G170" s="255">
        <v>17160</v>
      </c>
      <c r="H170" s="257"/>
      <c r="I170" s="257"/>
      <c r="J170" s="257"/>
      <c r="K170" s="257"/>
      <c r="L170" s="257"/>
      <c r="M170" s="257"/>
      <c r="N170" s="257"/>
      <c r="O170" s="257"/>
      <c r="P170" s="257"/>
      <c r="Q170" s="257"/>
    </row>
    <row r="171" spans="1:17" ht="11.25">
      <c r="A171" s="233"/>
      <c r="B171" s="122" t="s">
        <v>165</v>
      </c>
      <c r="C171" s="258"/>
      <c r="D171" s="258"/>
      <c r="E171" s="255">
        <f>G171+F171</f>
        <v>65120</v>
      </c>
      <c r="F171" s="255">
        <f>I169</f>
        <v>16280</v>
      </c>
      <c r="G171" s="255">
        <f>M169</f>
        <v>48840</v>
      </c>
      <c r="H171" s="259"/>
      <c r="I171" s="259"/>
      <c r="J171" s="259"/>
      <c r="K171" s="259"/>
      <c r="L171" s="259"/>
      <c r="M171" s="259"/>
      <c r="N171" s="259"/>
      <c r="O171" s="259"/>
      <c r="P171" s="259"/>
      <c r="Q171" s="259"/>
    </row>
    <row r="172" spans="1:17" ht="11.25">
      <c r="A172" s="233"/>
      <c r="B172" s="122" t="s">
        <v>196</v>
      </c>
      <c r="C172" s="258"/>
      <c r="D172" s="258"/>
      <c r="E172" s="255">
        <f>G172+F172</f>
        <v>0</v>
      </c>
      <c r="F172" s="255"/>
      <c r="G172" s="255"/>
      <c r="H172" s="259"/>
      <c r="I172" s="259"/>
      <c r="J172" s="259"/>
      <c r="K172" s="259"/>
      <c r="L172" s="259"/>
      <c r="M172" s="259"/>
      <c r="N172" s="259"/>
      <c r="O172" s="259"/>
      <c r="P172" s="259"/>
      <c r="Q172" s="259"/>
    </row>
    <row r="173" spans="1:17" ht="11.25">
      <c r="A173" s="233"/>
      <c r="B173" s="122" t="s">
        <v>208</v>
      </c>
      <c r="C173" s="260"/>
      <c r="D173" s="260"/>
      <c r="E173" s="255">
        <f>G173+F173</f>
        <v>0</v>
      </c>
      <c r="F173" s="255"/>
      <c r="G173" s="255"/>
      <c r="H173" s="261"/>
      <c r="I173" s="261"/>
      <c r="J173" s="261"/>
      <c r="K173" s="261"/>
      <c r="L173" s="261"/>
      <c r="M173" s="261"/>
      <c r="N173" s="261"/>
      <c r="O173" s="261"/>
      <c r="P173" s="261"/>
      <c r="Q173" s="261"/>
    </row>
    <row r="174" spans="1:17" ht="11.25">
      <c r="A174" s="123" t="s">
        <v>455</v>
      </c>
      <c r="B174" s="122"/>
      <c r="C174" s="353"/>
      <c r="D174" s="354"/>
      <c r="E174" s="355"/>
      <c r="F174" s="355"/>
      <c r="G174" s="355"/>
      <c r="H174" s="355"/>
      <c r="I174" s="355"/>
      <c r="J174" s="355"/>
      <c r="K174" s="355"/>
      <c r="L174" s="355"/>
      <c r="M174" s="355"/>
      <c r="N174" s="355"/>
      <c r="O174" s="355"/>
      <c r="P174" s="355"/>
      <c r="Q174" s="356"/>
    </row>
    <row r="175" spans="1:17" ht="11.25">
      <c r="A175" s="357" t="s">
        <v>456</v>
      </c>
      <c r="B175" s="357"/>
      <c r="C175" s="344" t="s">
        <v>191</v>
      </c>
      <c r="D175" s="345"/>
      <c r="E175" s="346">
        <f aca="true" t="shared" si="2" ref="E175:Q175">E155+E10</f>
        <v>26632453</v>
      </c>
      <c r="F175" s="346">
        <f t="shared" si="2"/>
        <v>7698458</v>
      </c>
      <c r="G175" s="346">
        <f t="shared" si="2"/>
        <v>18933995</v>
      </c>
      <c r="H175" s="346">
        <f t="shared" si="2"/>
        <v>16037561</v>
      </c>
      <c r="I175" s="346">
        <f t="shared" si="2"/>
        <v>4910153</v>
      </c>
      <c r="J175" s="346">
        <f t="shared" si="2"/>
        <v>595997</v>
      </c>
      <c r="K175" s="346">
        <f t="shared" si="2"/>
        <v>0</v>
      </c>
      <c r="L175" s="346">
        <f t="shared" si="2"/>
        <v>4314156</v>
      </c>
      <c r="M175" s="346">
        <f t="shared" si="2"/>
        <v>11127408</v>
      </c>
      <c r="N175" s="346">
        <f t="shared" si="2"/>
        <v>0</v>
      </c>
      <c r="O175" s="346">
        <f t="shared" si="2"/>
        <v>0</v>
      </c>
      <c r="P175" s="346">
        <f t="shared" si="2"/>
        <v>0</v>
      </c>
      <c r="Q175" s="346">
        <f t="shared" si="2"/>
        <v>11127408</v>
      </c>
    </row>
    <row r="176" spans="3:17" ht="11.25">
      <c r="C176" s="333"/>
      <c r="D176" s="333"/>
      <c r="E176" s="334"/>
      <c r="F176" s="334"/>
      <c r="G176" s="334"/>
      <c r="H176" s="334"/>
      <c r="I176" s="334"/>
      <c r="J176" s="334"/>
      <c r="K176" s="334"/>
      <c r="L176" s="334"/>
      <c r="M176" s="334"/>
      <c r="N176" s="334"/>
      <c r="O176" s="334"/>
      <c r="P176" s="334"/>
      <c r="Q176" s="334"/>
    </row>
    <row r="177" spans="3:17" ht="11.25">
      <c r="C177" s="333"/>
      <c r="D177" s="333"/>
      <c r="E177" s="334"/>
      <c r="F177" s="334"/>
      <c r="G177" s="334"/>
      <c r="H177" s="334"/>
      <c r="I177" s="334"/>
      <c r="J177" s="334"/>
      <c r="K177" s="334"/>
      <c r="L177" s="334"/>
      <c r="M177" s="334"/>
      <c r="N177" s="334"/>
      <c r="O177" s="334"/>
      <c r="P177" s="334"/>
      <c r="Q177" s="334"/>
    </row>
    <row r="178" spans="3:17" ht="11.25">
      <c r="C178" s="333"/>
      <c r="D178" s="333"/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</row>
    <row r="179" spans="3:17" ht="11.25">
      <c r="C179" s="333"/>
      <c r="D179" s="333"/>
      <c r="E179" s="334"/>
      <c r="F179" s="334"/>
      <c r="G179" s="334"/>
      <c r="H179" s="334"/>
      <c r="I179" s="334"/>
      <c r="J179" s="334"/>
      <c r="K179" s="334"/>
      <c r="L179" s="334"/>
      <c r="M179" s="334"/>
      <c r="N179" s="334"/>
      <c r="O179" s="334"/>
      <c r="P179" s="334"/>
      <c r="Q179" s="334"/>
    </row>
    <row r="180" spans="1:17" ht="11.25">
      <c r="A180" s="358" t="s">
        <v>457</v>
      </c>
      <c r="B180" s="358"/>
      <c r="C180" s="358"/>
      <c r="D180" s="358"/>
      <c r="E180" s="358"/>
      <c r="F180" s="358"/>
      <c r="G180" s="358"/>
      <c r="H180" s="358"/>
      <c r="I180" s="358"/>
      <c r="J180" s="358"/>
      <c r="K180" s="334"/>
      <c r="L180" s="334"/>
      <c r="M180" s="334"/>
      <c r="N180" s="334"/>
      <c r="O180" s="334"/>
      <c r="P180" s="334"/>
      <c r="Q180" s="334"/>
    </row>
    <row r="181" spans="1:17" ht="11.25">
      <c r="A181" s="121" t="s">
        <v>458</v>
      </c>
      <c r="C181" s="333"/>
      <c r="D181" s="333"/>
      <c r="E181" s="334"/>
      <c r="F181" s="334"/>
      <c r="G181" s="334"/>
      <c r="H181" s="334"/>
      <c r="I181" s="334"/>
      <c r="J181" s="334"/>
      <c r="K181" s="334"/>
      <c r="L181" s="334"/>
      <c r="M181" s="334"/>
      <c r="N181" s="334"/>
      <c r="O181" s="334"/>
      <c r="P181" s="334"/>
      <c r="Q181" s="334"/>
    </row>
  </sheetData>
  <mergeCells count="296">
    <mergeCell ref="A180:J180"/>
    <mergeCell ref="O161:O164"/>
    <mergeCell ref="P161:P164"/>
    <mergeCell ref="Q161:Q164"/>
    <mergeCell ref="A175:B175"/>
    <mergeCell ref="C175:D175"/>
    <mergeCell ref="K161:K164"/>
    <mergeCell ref="L161:L164"/>
    <mergeCell ref="M161:M164"/>
    <mergeCell ref="N161:N164"/>
    <mergeCell ref="A156:A164"/>
    <mergeCell ref="C156:Q156"/>
    <mergeCell ref="C157:Q157"/>
    <mergeCell ref="C158:Q158"/>
    <mergeCell ref="C159:Q159"/>
    <mergeCell ref="C161:C164"/>
    <mergeCell ref="D161:D164"/>
    <mergeCell ref="H161:H164"/>
    <mergeCell ref="I161:I164"/>
    <mergeCell ref="J161:J164"/>
    <mergeCell ref="O151:O154"/>
    <mergeCell ref="P151:P154"/>
    <mergeCell ref="Q151:Q154"/>
    <mergeCell ref="C155:D155"/>
    <mergeCell ref="K151:K154"/>
    <mergeCell ref="L151:L154"/>
    <mergeCell ref="M151:M154"/>
    <mergeCell ref="N151:N154"/>
    <mergeCell ref="A146:A154"/>
    <mergeCell ref="C146:Q146"/>
    <mergeCell ref="C147:Q147"/>
    <mergeCell ref="C148:Q148"/>
    <mergeCell ref="C149:Q149"/>
    <mergeCell ref="C151:C154"/>
    <mergeCell ref="D151:D154"/>
    <mergeCell ref="H151:H154"/>
    <mergeCell ref="I151:I154"/>
    <mergeCell ref="J151:J154"/>
    <mergeCell ref="N138:N141"/>
    <mergeCell ref="O138:O141"/>
    <mergeCell ref="P138:P141"/>
    <mergeCell ref="Q138:Q141"/>
    <mergeCell ref="J138:J141"/>
    <mergeCell ref="K138:K141"/>
    <mergeCell ref="L138:L141"/>
    <mergeCell ref="M138:M141"/>
    <mergeCell ref="Q129:Q132"/>
    <mergeCell ref="A133:A141"/>
    <mergeCell ref="C133:Q133"/>
    <mergeCell ref="C134:Q134"/>
    <mergeCell ref="C135:Q135"/>
    <mergeCell ref="C136:Q136"/>
    <mergeCell ref="C138:C141"/>
    <mergeCell ref="D138:D141"/>
    <mergeCell ref="H138:H141"/>
    <mergeCell ref="I138:I141"/>
    <mergeCell ref="M129:M132"/>
    <mergeCell ref="N129:N132"/>
    <mergeCell ref="O129:O132"/>
    <mergeCell ref="P129:P132"/>
    <mergeCell ref="I129:I132"/>
    <mergeCell ref="J129:J132"/>
    <mergeCell ref="K129:K132"/>
    <mergeCell ref="L129:L132"/>
    <mergeCell ref="P120:P123"/>
    <mergeCell ref="Q120:Q123"/>
    <mergeCell ref="A124:A132"/>
    <mergeCell ref="C124:Q124"/>
    <mergeCell ref="C125:Q125"/>
    <mergeCell ref="C126:Q126"/>
    <mergeCell ref="C127:Q127"/>
    <mergeCell ref="C129:C132"/>
    <mergeCell ref="D129:D132"/>
    <mergeCell ref="H129:H132"/>
    <mergeCell ref="L120:L123"/>
    <mergeCell ref="M120:M123"/>
    <mergeCell ref="N120:N123"/>
    <mergeCell ref="O120:O123"/>
    <mergeCell ref="H120:H123"/>
    <mergeCell ref="I120:I123"/>
    <mergeCell ref="J120:J123"/>
    <mergeCell ref="K120:K123"/>
    <mergeCell ref="O111:O114"/>
    <mergeCell ref="P111:P114"/>
    <mergeCell ref="Q111:Q114"/>
    <mergeCell ref="A115:A123"/>
    <mergeCell ref="C115:Q115"/>
    <mergeCell ref="C116:Q116"/>
    <mergeCell ref="C117:Q117"/>
    <mergeCell ref="C118:Q118"/>
    <mergeCell ref="C120:C123"/>
    <mergeCell ref="D120:D123"/>
    <mergeCell ref="K111:K114"/>
    <mergeCell ref="L111:L114"/>
    <mergeCell ref="M111:M114"/>
    <mergeCell ref="N111:N114"/>
    <mergeCell ref="A106:A114"/>
    <mergeCell ref="C106:Q106"/>
    <mergeCell ref="C107:Q107"/>
    <mergeCell ref="C108:Q108"/>
    <mergeCell ref="C109:Q109"/>
    <mergeCell ref="C111:C114"/>
    <mergeCell ref="D111:D114"/>
    <mergeCell ref="H111:H114"/>
    <mergeCell ref="I111:I114"/>
    <mergeCell ref="J111:J114"/>
    <mergeCell ref="N102:N105"/>
    <mergeCell ref="O102:O105"/>
    <mergeCell ref="P102:P105"/>
    <mergeCell ref="Q102:Q105"/>
    <mergeCell ref="J102:J105"/>
    <mergeCell ref="K102:K105"/>
    <mergeCell ref="L102:L105"/>
    <mergeCell ref="M102:M105"/>
    <mergeCell ref="Q89:Q92"/>
    <mergeCell ref="A97:A105"/>
    <mergeCell ref="C97:Q97"/>
    <mergeCell ref="C98:Q98"/>
    <mergeCell ref="C99:Q99"/>
    <mergeCell ref="C100:Q100"/>
    <mergeCell ref="C102:C105"/>
    <mergeCell ref="D102:D105"/>
    <mergeCell ref="H102:H105"/>
    <mergeCell ref="I102:I105"/>
    <mergeCell ref="M89:M92"/>
    <mergeCell ref="N89:N92"/>
    <mergeCell ref="O89:O92"/>
    <mergeCell ref="P89:P92"/>
    <mergeCell ref="A84:A92"/>
    <mergeCell ref="C86:Q86"/>
    <mergeCell ref="C87:Q87"/>
    <mergeCell ref="C89:C92"/>
    <mergeCell ref="D89:D92"/>
    <mergeCell ref="H89:H92"/>
    <mergeCell ref="I89:I92"/>
    <mergeCell ref="J89:J92"/>
    <mergeCell ref="K89:K92"/>
    <mergeCell ref="L89:L92"/>
    <mergeCell ref="A75:A83"/>
    <mergeCell ref="C77:Q77"/>
    <mergeCell ref="C78:Q78"/>
    <mergeCell ref="C80:C83"/>
    <mergeCell ref="D80:D83"/>
    <mergeCell ref="H80:H83"/>
    <mergeCell ref="I80:I83"/>
    <mergeCell ref="J80:J83"/>
    <mergeCell ref="K80:K83"/>
    <mergeCell ref="L80:L83"/>
    <mergeCell ref="A66:A74"/>
    <mergeCell ref="C68:Q68"/>
    <mergeCell ref="C69:Q69"/>
    <mergeCell ref="C71:C74"/>
    <mergeCell ref="D71:D74"/>
    <mergeCell ref="H71:H74"/>
    <mergeCell ref="I71:I74"/>
    <mergeCell ref="J71:J74"/>
    <mergeCell ref="K71:K74"/>
    <mergeCell ref="L71:L74"/>
    <mergeCell ref="O53:O56"/>
    <mergeCell ref="P53:P56"/>
    <mergeCell ref="Q53:Q56"/>
    <mergeCell ref="A57:A65"/>
    <mergeCell ref="C59:Q59"/>
    <mergeCell ref="C60:Q60"/>
    <mergeCell ref="C62:C65"/>
    <mergeCell ref="D62:D65"/>
    <mergeCell ref="H62:H65"/>
    <mergeCell ref="I62:I65"/>
    <mergeCell ref="P43:P46"/>
    <mergeCell ref="Q43:Q46"/>
    <mergeCell ref="A48:A56"/>
    <mergeCell ref="C50:Q50"/>
    <mergeCell ref="C51:Q51"/>
    <mergeCell ref="C53:C56"/>
    <mergeCell ref="D53:D56"/>
    <mergeCell ref="H53:H56"/>
    <mergeCell ref="I53:I56"/>
    <mergeCell ref="J53:J56"/>
    <mergeCell ref="O34:O37"/>
    <mergeCell ref="P34:P37"/>
    <mergeCell ref="Q34:Q37"/>
    <mergeCell ref="A38:A46"/>
    <mergeCell ref="C40:Q40"/>
    <mergeCell ref="C41:Q41"/>
    <mergeCell ref="C43:C46"/>
    <mergeCell ref="D43:D46"/>
    <mergeCell ref="H43:H46"/>
    <mergeCell ref="I43:I46"/>
    <mergeCell ref="Q25:Q28"/>
    <mergeCell ref="A29:A37"/>
    <mergeCell ref="C31:Q31"/>
    <mergeCell ref="C32:Q32"/>
    <mergeCell ref="C34:C37"/>
    <mergeCell ref="D34:D37"/>
    <mergeCell ref="H34:H37"/>
    <mergeCell ref="I34:I37"/>
    <mergeCell ref="J34:J37"/>
    <mergeCell ref="K34:K37"/>
    <mergeCell ref="M25:M28"/>
    <mergeCell ref="N25:N28"/>
    <mergeCell ref="O25:O28"/>
    <mergeCell ref="P25:P28"/>
    <mergeCell ref="A20:A28"/>
    <mergeCell ref="C22:Q22"/>
    <mergeCell ref="C23:Q23"/>
    <mergeCell ref="C25:C28"/>
    <mergeCell ref="D25:D28"/>
    <mergeCell ref="H25:H28"/>
    <mergeCell ref="I25:I28"/>
    <mergeCell ref="J25:J28"/>
    <mergeCell ref="K25:K28"/>
    <mergeCell ref="L25:L28"/>
    <mergeCell ref="L16:L19"/>
    <mergeCell ref="M16:M19"/>
    <mergeCell ref="N16:N19"/>
    <mergeCell ref="O16:O19"/>
    <mergeCell ref="C10:D10"/>
    <mergeCell ref="A11:A19"/>
    <mergeCell ref="C13:Q13"/>
    <mergeCell ref="C14:Q14"/>
    <mergeCell ref="C16:C19"/>
    <mergeCell ref="D16:D19"/>
    <mergeCell ref="H16:H19"/>
    <mergeCell ref="I16:I19"/>
    <mergeCell ref="J16:J19"/>
    <mergeCell ref="K16:K19"/>
    <mergeCell ref="I7:I8"/>
    <mergeCell ref="J7:L7"/>
    <mergeCell ref="M7:M8"/>
    <mergeCell ref="N7:Q7"/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P16:P19"/>
    <mergeCell ref="Q16:Q19"/>
    <mergeCell ref="C29:Q29"/>
    <mergeCell ref="J43:J46"/>
    <mergeCell ref="K43:K46"/>
    <mergeCell ref="L43:L46"/>
    <mergeCell ref="M43:M46"/>
    <mergeCell ref="N43:N46"/>
    <mergeCell ref="O43:O46"/>
    <mergeCell ref="K53:K56"/>
    <mergeCell ref="L53:L56"/>
    <mergeCell ref="M53:M56"/>
    <mergeCell ref="N53:N56"/>
    <mergeCell ref="J62:J65"/>
    <mergeCell ref="K62:K65"/>
    <mergeCell ref="L62:L65"/>
    <mergeCell ref="M62:M65"/>
    <mergeCell ref="N62:N65"/>
    <mergeCell ref="O62:O65"/>
    <mergeCell ref="P62:P65"/>
    <mergeCell ref="Q62:Q65"/>
    <mergeCell ref="O71:O74"/>
    <mergeCell ref="P71:P74"/>
    <mergeCell ref="Q71:Q74"/>
    <mergeCell ref="M80:M83"/>
    <mergeCell ref="N80:N83"/>
    <mergeCell ref="O80:O83"/>
    <mergeCell ref="P80:P83"/>
    <mergeCell ref="Q80:Q83"/>
    <mergeCell ref="M6:Q6"/>
    <mergeCell ref="C11:Q11"/>
    <mergeCell ref="C12:Q12"/>
    <mergeCell ref="C20:Q20"/>
    <mergeCell ref="C21:Q21"/>
    <mergeCell ref="C30:Q30"/>
    <mergeCell ref="L34:L37"/>
    <mergeCell ref="M34:M37"/>
    <mergeCell ref="N34:N37"/>
    <mergeCell ref="C38:Q38"/>
    <mergeCell ref="C39:Q39"/>
    <mergeCell ref="C48:Q48"/>
    <mergeCell ref="C49:Q49"/>
    <mergeCell ref="C57:Q57"/>
    <mergeCell ref="C58:Q58"/>
    <mergeCell ref="C66:Q66"/>
    <mergeCell ref="C67:Q67"/>
    <mergeCell ref="M71:M74"/>
    <mergeCell ref="N71:N74"/>
    <mergeCell ref="C75:Q75"/>
    <mergeCell ref="C76:Q76"/>
    <mergeCell ref="C84:Q84"/>
    <mergeCell ref="C85:Q85"/>
  </mergeCells>
  <printOptions/>
  <pageMargins left="0.3937007874015748" right="0.3937007874015748" top="0.5905511811023623" bottom="0.5905511811023623" header="0.1968503937007874" footer="0.5118110236220472"/>
  <pageSetup horizontalDpi="300" verticalDpi="300" orientation="landscape" paperSize="9" scale="90" r:id="rId1"/>
  <headerFooter alignWithMargins="0">
    <oddHeader>&amp;R&amp;6Załącznik Nr  8
do uchwały Rady Gminy
nr .........................
z dnia 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1</cp:lastModifiedBy>
  <cp:lastPrinted>2005-12-21T08:41:33Z</cp:lastPrinted>
  <dcterms:created xsi:type="dcterms:W3CDTF">1998-12-09T13:02:10Z</dcterms:created>
  <dcterms:modified xsi:type="dcterms:W3CDTF">2006-01-03T08:31:41Z</dcterms:modified>
  <cp:category/>
  <cp:version/>
  <cp:contentType/>
  <cp:contentStatus/>
</cp:coreProperties>
</file>