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46" yWindow="65476" windowWidth="12120" windowHeight="4935" tabRatio="602" activeTab="10"/>
  </bookViews>
  <sheets>
    <sheet name="1" sheetId="1" r:id="rId1"/>
    <sheet name="1a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>
    <definedName name="_xlnm._FilterDatabase" localSheetId="7" hidden="1">'7'!$A$8:$AD$8</definedName>
  </definedNames>
  <calcPr fullCalcOnLoad="1"/>
</workbook>
</file>

<file path=xl/sharedStrings.xml><?xml version="1.0" encoding="utf-8"?>
<sst xmlns="http://schemas.openxmlformats.org/spreadsheetml/2006/main" count="580" uniqueCount="370">
  <si>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</si>
  <si>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</si>
  <si>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</si>
  <si>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</si>
  <si>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</si>
  <si>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</si>
  <si>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</si>
  <si>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</si>
  <si>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</si>
  <si>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</si>
  <si>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</si>
  <si>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II. Dochody z majątku gminy</t>
  </si>
  <si>
    <t>1. Ze sprzedaży</t>
  </si>
  <si>
    <t>2. Z dzierżawy</t>
  </si>
  <si>
    <t>III. Wpłaty od jednostek</t>
  </si>
  <si>
    <t>organizacyjnych gminy</t>
  </si>
  <si>
    <t>IV. Pozostałe dochody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</si>
  <si>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</si>
  <si>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</si>
  <si>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</si>
  <si>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</si>
  <si>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</si>
  <si>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</si>
  <si>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DOCHODY OGÓŁEM (A+B)</t>
  </si>
  <si>
    <t>(V+VI)</t>
  </si>
  <si>
    <t>Dział</t>
  </si>
  <si>
    <t>Rozdział</t>
  </si>
  <si>
    <t>§</t>
  </si>
  <si>
    <t>Treść</t>
  </si>
  <si>
    <t>5:4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</si>
  <si>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</si>
  <si>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</si>
  <si>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</si>
  <si>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</si>
  <si>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</si>
  <si>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</si>
  <si>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</si>
  <si>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4, 6, 7, 8 wypełnia się tylko dla projektu</t>
    </r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</si>
  <si>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</si>
  <si>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</si>
  <si>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</si>
  <si>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</si>
  <si>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</si>
  <si>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</si>
  <si>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</si>
  <si>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</si>
  <si>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</si>
  <si>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</si>
  <si>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</si>
  <si>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</si>
  <si>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</si>
  <si>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</si>
  <si>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</si>
  <si>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</si>
  <si>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</si>
  <si>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</si>
  <si>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</si>
  <si>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</si>
  <si>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</si>
  <si>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</si>
  <si>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Środki specjalne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</si>
  <si>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</si>
  <si>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</si>
  <si>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</si>
  <si>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</si>
  <si>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</si>
  <si>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</si>
  <si>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</si>
  <si>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</si>
  <si>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</si>
  <si>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</si>
  <si>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</si>
  <si>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</si>
  <si>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</si>
  <si>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</si>
  <si>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</si>
  <si>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</si>
  <si>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</si>
  <si>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</si>
  <si>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</si>
  <si>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</si>
  <si>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</si>
  <si>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</si>
  <si>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</si>
  <si>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</si>
  <si>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</si>
  <si>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</si>
  <si>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</si>
  <si>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</si>
  <si>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</si>
  <si>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</si>
  <si>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</si>
  <si>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</si>
  <si>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</si>
  <si>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</si>
  <si>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</si>
  <si>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</si>
  <si>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b) wydatki majątkowe,</t>
  </si>
  <si>
    <t>Klasyfikacja</t>
  </si>
  <si>
    <t>RAZEM:</t>
  </si>
  <si>
    <t>*)</t>
  </si>
  <si>
    <t>dotyczy tylko projektu</t>
  </si>
  <si>
    <t>Planowane dochody</t>
  </si>
  <si>
    <t>Planowane wydatki</t>
  </si>
  <si>
    <t>Sprzedaż papierów wartościowych</t>
  </si>
  <si>
    <t>Kredyty zaciągane w bankach krajowych</t>
  </si>
  <si>
    <t>Nadwyżka budżetu z lat ubiegłych</t>
  </si>
  <si>
    <t>Wykup papierów wartościowych</t>
  </si>
  <si>
    <t>Spłata kredytu</t>
  </si>
  <si>
    <t>Przewidywany stan na koniec roku</t>
  </si>
  <si>
    <t>Wykonanie</t>
  </si>
  <si>
    <t>na koniec</t>
  </si>
  <si>
    <t>Łączna kwota długu na koniec roku budż.</t>
  </si>
  <si>
    <t>7.</t>
  </si>
  <si>
    <t>Dochody ogółem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</si>
  <si>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</si>
  <si>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</si>
  <si>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</si>
  <si>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</si>
  <si>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</si>
  <si>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Plany przychodów i wydatków zakładów budżetowych, gospodarstw</t>
  </si>
  <si>
    <t>Finansowanie</t>
  </si>
  <si>
    <t>Przychody ogółem:</t>
  </si>
  <si>
    <t>Spłaty pożyczek udzielonych</t>
  </si>
  <si>
    <t>Prywatyzacja majątku j.s.t.</t>
  </si>
  <si>
    <t>8.</t>
  </si>
  <si>
    <t>Rozchody ogółem :</t>
  </si>
  <si>
    <t>Pożyczki udzielone</t>
  </si>
  <si>
    <t>Spłaty pożyczek</t>
  </si>
  <si>
    <t>Lokaty w bankach</t>
  </si>
  <si>
    <t>Wykup obligacjii samorządowych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</si>
  <si>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</si>
  <si>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</si>
  <si>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</si>
  <si>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</si>
  <si>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</si>
  <si>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</si>
  <si>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</si>
  <si>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</si>
  <si>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</si>
  <si>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</si>
  <si>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</si>
  <si>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</si>
  <si>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</si>
  <si>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</si>
  <si>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</si>
  <si>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 xml:space="preserve">7. </t>
  </si>
  <si>
    <t>Rozdz.</t>
  </si>
  <si>
    <t xml:space="preserve">OGÓŁEM </t>
  </si>
  <si>
    <t>3. Podatek od środków</t>
  </si>
  <si>
    <t>5. Udział w podatku dochododowym</t>
  </si>
  <si>
    <t>7. Udział w podatku dochodowy</t>
  </si>
  <si>
    <t>5. Środki na finans. progr. ze źr. zagr.</t>
  </si>
  <si>
    <t>nie podlegające zwrotowi</t>
  </si>
  <si>
    <t>VI. Ogółem dotacje, z tego:</t>
  </si>
  <si>
    <t>- w tym wydatki inwestycyjne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</si>
  <si>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</si>
  <si>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</si>
  <si>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</si>
  <si>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</si>
  <si>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</si>
  <si>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</si>
  <si>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</si>
  <si>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>2003 r.</t>
  </si>
  <si>
    <t>2004 r.</t>
  </si>
  <si>
    <t xml:space="preserve"> program</t>
  </si>
  <si>
    <t>Nadwyżka (1-2)</t>
  </si>
  <si>
    <t>Deficyt (1-2)</t>
  </si>
  <si>
    <t xml:space="preserve">Obligacje j.s.t. oraz związków komunal. </t>
  </si>
  <si>
    <t>Pożyczki (uzyskane)</t>
  </si>
  <si>
    <t>Inne źródła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</si>
  <si>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</si>
  <si>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</si>
  <si>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</si>
  <si>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</si>
  <si>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</si>
  <si>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</si>
  <si>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</si>
  <si>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069 - Różne opłaty</t>
  </si>
  <si>
    <t>§ 4410 - Podróże służbowe krajowe</t>
  </si>
  <si>
    <t>§ 4210 - Materiały i wyposażenie</t>
  </si>
  <si>
    <t>§ 4270 - Usługi materialne</t>
  </si>
  <si>
    <t>§ 4300 - Usługi niematerialne</t>
  </si>
  <si>
    <t>§ 2960 - Dotacje z funduszy celowych na real. inwestycji j.s.t.</t>
  </si>
  <si>
    <t>§ 2960 - Przelewy redystrybucyjne</t>
  </si>
  <si>
    <t>§ 6050 - Wydatki na finansowanie inwestycji jednostek budżetowych lub  § 6060 - zakupy inwestycyjne</t>
  </si>
  <si>
    <t>% udział długu j.s.t. w dochodach na koniec roku</t>
  </si>
  <si>
    <t>(w złotych)</t>
  </si>
  <si>
    <t>2005 r.</t>
  </si>
  <si>
    <r>
      <t>Plan dochodów budżetu gminy na 2004 r.</t>
    </r>
    <r>
      <rPr>
        <b/>
        <vertAlign val="superscript"/>
        <sz val="14"/>
        <rFont val="Arial CE"/>
        <family val="2"/>
      </rPr>
      <t>*)</t>
    </r>
  </si>
  <si>
    <t>Przewidywane wykonanie za 2003 r.</t>
  </si>
  <si>
    <t>Plan na 2004 r.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</si>
  <si>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</si>
  <si>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</si>
  <si>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</si>
  <si>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</si>
  <si>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</si>
  <si>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</si>
  <si>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</si>
  <si>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transportowych § 0340</t>
  </si>
  <si>
    <t>4. Wpł.z karty podatk.§  0350</t>
  </si>
  <si>
    <t>4. Opłata skarbowa § 0410</t>
  </si>
  <si>
    <t>od osób prawnych § 0020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</si>
  <si>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</si>
  <si>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</si>
  <si>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</si>
  <si>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</si>
  <si>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</si>
  <si>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§ 2310-2330 lub 6610-6630</t>
  </si>
  <si>
    <t>Wydatki budżetu gminy na rok 2004</t>
  </si>
  <si>
    <t>Wydatki przeznaczone na realizację zadań z zakresu administracji rządowej</t>
  </si>
  <si>
    <t>Dochody przyznane z tyt. dotacji na realizację zadań z zakresu adm. rządowej</t>
  </si>
  <si>
    <t xml:space="preserve">1. </t>
  </si>
  <si>
    <t xml:space="preserve">1. umów z organami administracji rządowej </t>
  </si>
  <si>
    <t>2. porozumień z organami administracji rządowej</t>
  </si>
  <si>
    <t>1. umów z innymi jednostkami samorządu terytorialnego,</t>
  </si>
  <si>
    <t>2. porozumień z innymi jednostkami samorządu terytorialnego.</t>
  </si>
  <si>
    <t>Jednostka organizacyjna</t>
  </si>
  <si>
    <t>z programów UE</t>
  </si>
  <si>
    <t>realizująca zadanie</t>
  </si>
  <si>
    <t>program</t>
  </si>
  <si>
    <t>Wydatki związane z realizacją wieloletnich programów inwestycyjnych</t>
  </si>
  <si>
    <t>środki poch.</t>
  </si>
  <si>
    <t>ze środków</t>
  </si>
  <si>
    <t>UE</t>
  </si>
  <si>
    <t>Wydatki jednostek pomocniczych</t>
  </si>
  <si>
    <t>Nazwa jednostki pomocniczej</t>
  </si>
  <si>
    <t>OGÓŁEM:</t>
  </si>
  <si>
    <t>lub pieniężnych</t>
  </si>
  <si>
    <t>na koniec roku</t>
  </si>
  <si>
    <t>obrotowych</t>
  </si>
  <si>
    <t>na początek roku</t>
  </si>
  <si>
    <t>x</t>
  </si>
  <si>
    <t>Dotacje przedmiotowe dla zakładów budżetowych i gospodarstw</t>
  </si>
  <si>
    <t>§  083 - Wpływy z usług</t>
  </si>
  <si>
    <t>§ 296 - Przelewy redystrybucyjne</t>
  </si>
  <si>
    <t>Administracja publiczna</t>
  </si>
  <si>
    <t>Urzedy wojewódzkie</t>
  </si>
  <si>
    <t>wynagrodzenia osobowe pracowników</t>
  </si>
  <si>
    <t>składki na ubezpiecz.społeczne</t>
  </si>
  <si>
    <t>składki na Fundusz Pracy</t>
  </si>
  <si>
    <t>Urzędy naczelnych organów władzy państwowej,kontroli i ochrony państwa</t>
  </si>
  <si>
    <t>Urzędy naczelnych organów włądzy państwowej,kontroli i ochrony państwa</t>
  </si>
  <si>
    <t>dotacje celowe otrzymane z budżetu państwa na realizację zadań  bieżących z zakresu administracji rządow.oraz innych zadań zleconych gminie ustawami</t>
  </si>
  <si>
    <t>zakup świadczeń zdrowotnych dla osób nie objętych obowiązkiem ubezpieczenia zdrowotnego</t>
  </si>
  <si>
    <t>Pomoc społeczna</t>
  </si>
  <si>
    <t>składki na ubezpieczenie zdrowotne opłacaneza osoby pobierające niektóre świadczenia z pomocy społecznej</t>
  </si>
  <si>
    <t>Zasiłki i pomoc w naturze oraz składki na ubezpieczenie społeczne</t>
  </si>
  <si>
    <t>świadczenia  społeczne</t>
  </si>
  <si>
    <t>1. ZGK i M</t>
  </si>
  <si>
    <t>1.dożywianie w szkołach</t>
  </si>
  <si>
    <t>GMINNY OŚRODEK KULTURY</t>
  </si>
  <si>
    <t>BIBLIOTEKA</t>
  </si>
  <si>
    <t>010</t>
  </si>
  <si>
    <t>01010</t>
  </si>
  <si>
    <t>600</t>
  </si>
  <si>
    <t>60016</t>
  </si>
  <si>
    <t>Urząd Gminy Biskupiec</t>
  </si>
  <si>
    <t>Urząd  Gminy Biskupiec</t>
  </si>
  <si>
    <t>750</t>
  </si>
  <si>
    <t>75023</t>
  </si>
  <si>
    <t>Zakupy inwestycyjne</t>
  </si>
  <si>
    <t>OGÓŁEM :</t>
  </si>
  <si>
    <t>900</t>
  </si>
  <si>
    <t>90001</t>
  </si>
  <si>
    <t>1</t>
  </si>
  <si>
    <t>2</t>
  </si>
  <si>
    <t xml:space="preserve">Świadczenia rodzinne oraz składki na ubezpieczenia emerytalne i renotowe z ubezpieczenia społecznego </t>
  </si>
  <si>
    <t>wydatki na zakupy inwestycyjne jednostek budżetowych</t>
  </si>
  <si>
    <t>dotacje celowe otrzymane z budżetu państwa na  inwestycje i zakupy inwestycyjne z zakresu administracji rządowej oraz innych zadań zleconych gminom ustawami</t>
  </si>
  <si>
    <t>U E</t>
  </si>
  <si>
    <t>(I+II+III+IV)</t>
  </si>
  <si>
    <t xml:space="preserve">zakup materiałów i wyposażenia </t>
  </si>
  <si>
    <t>zakup usług pozostałych</t>
  </si>
  <si>
    <t>składki na ubezpieczenie społeczne</t>
  </si>
  <si>
    <t xml:space="preserve">zakup materiaów i wyposażenia </t>
  </si>
  <si>
    <t>świadczenia społeczne</t>
  </si>
  <si>
    <t>1/ Przebudowa ulic  i chodników  w miejscowości Biskupiec</t>
  </si>
  <si>
    <r>
      <t>środki poch</t>
    </r>
    <r>
      <rPr>
        <b/>
        <sz val="11"/>
        <rFont val="Arial CE"/>
        <family val="2"/>
      </rPr>
      <t>.</t>
    </r>
  </si>
  <si>
    <t>środki włas</t>
  </si>
  <si>
    <t>środki poch.z innych źród</t>
  </si>
  <si>
    <t>środki własne</t>
  </si>
  <si>
    <t>środki poch.z innych źródeł</t>
  </si>
  <si>
    <t>środki poch.    UE</t>
  </si>
  <si>
    <t>Urząd Gminy Biskupiec poz.9 ,11  dot.środ.z ZPORR</t>
  </si>
  <si>
    <t>Gminny Ośrodek Kultury -remont kapitalny i amfiteatr</t>
  </si>
  <si>
    <t>Bezpieczeństwo publiczne i ochrona przeciwpożarowa</t>
  </si>
  <si>
    <t xml:space="preserve">Obrona cywilna </t>
  </si>
  <si>
    <t>w 2005 r.</t>
  </si>
  <si>
    <t>wykonanie 2004</t>
  </si>
  <si>
    <t>Wykaz zadań własnych gminy zlecanych do realizacji podmiotom nie zaliczanym do sektora finansów publicznych i nie działających w celu osiągnięcia zysku w roku 2005</t>
  </si>
  <si>
    <t>Dochody i wydatki związane z realizacją zadań z zakresu administracji rządowej zleconych gminie i innych zadań zleconych ustawami w 2005 r.</t>
  </si>
  <si>
    <t>Dotacje dla samorządowych instytucji kultury w roku 2005</t>
  </si>
  <si>
    <t>Wydatki inwestycyjne gminy w roku budżetowym 2005</t>
  </si>
  <si>
    <t xml:space="preserve">Budowa sieci wodociągowej  1.Sędzice -Babalice (2004 - 2005)     </t>
  </si>
  <si>
    <t>ujęcie wodociągowe Biskupiec (2004-2005)</t>
  </si>
  <si>
    <t>(5+6+7+8)</t>
  </si>
  <si>
    <t>dokumentacja na 6 dróg</t>
  </si>
  <si>
    <t>854</t>
  </si>
  <si>
    <t>85401</t>
  </si>
  <si>
    <t>Kanalizacja sanitarna  dla wsi Łąkorz I (2003-2005)</t>
  </si>
  <si>
    <t>modernizacja oczyszczalni ścieków w Biskupcu (2004 - 2005)</t>
  </si>
  <si>
    <t>(6+7+8+9)</t>
  </si>
  <si>
    <t>2007 r.</t>
  </si>
  <si>
    <t xml:space="preserve">1/Budowa sieci wodociągowej Łąkorek (2004-2006) </t>
  </si>
  <si>
    <t xml:space="preserve">2/Przebudowa drogi gminnej Ostrowite - Kamienny Most (2004-2006)                </t>
  </si>
  <si>
    <t xml:space="preserve">3/Przebudowa drogi gminnej Lipinki - Bielice   (2004-2006)              </t>
  </si>
  <si>
    <t>1/ budowa sieci kanalizacji sanitarnej  w m. Łąkorz ,Gaj ,Łąkorek</t>
  </si>
  <si>
    <t>za 2004 r.</t>
  </si>
  <si>
    <t>na 2005 r.</t>
  </si>
  <si>
    <r>
      <t>Plan dochodów budżetu gminy na 2005 r.</t>
    </r>
    <r>
      <rPr>
        <b/>
        <vertAlign val="superscript"/>
        <sz val="14"/>
        <rFont val="Arial CE"/>
        <family val="2"/>
      </rPr>
      <t>*)</t>
    </r>
  </si>
  <si>
    <t xml:space="preserve"> pomocniczych, środków specjalnych na rok 2005</t>
  </si>
  <si>
    <t>Urzad Gminy Biskupiec poz.8 dot.środków z ZPORR</t>
  </si>
  <si>
    <t>Urząd Gminy Biskupiec poz. 8 dot. Środków z SAPARD</t>
  </si>
  <si>
    <t xml:space="preserve">Urząd Gminy Biskupiec </t>
  </si>
  <si>
    <t>Urząd Gminy Biskupiec poz.9 i 11 dot.ZPORR poz.10 śr.własne -     1.200 pożyczka  WFOŚiGW-229.187</t>
  </si>
  <si>
    <t>Urząd Gminy Biskupiec poz.9 i 11 dot. Środków z ZPORR</t>
  </si>
  <si>
    <t xml:space="preserve">Budowa drogi gminnej                  Szwarcenowo - Wielka Wólka-Skarszewy (2004-2005)                                    </t>
  </si>
  <si>
    <t>2.Budowa drogi gminnej Szwarcenowo - Wonna (2004 - 2005)</t>
  </si>
  <si>
    <t>Dochody i wydatki w 2005 r., związane z realizacją zadań wspólnych realizowanych w drodze:</t>
  </si>
  <si>
    <t>na rok budżetowy 2005</t>
  </si>
  <si>
    <t>31.12.2004</t>
  </si>
  <si>
    <t>pomocniczych, kalkulowane wg. stawek jednostkowych, w 2005 r.</t>
  </si>
  <si>
    <t>Dotacje dla niepublicznych przedszkoli, szkół i placówek oświatowo-wychowawczych w roku 2005</t>
  </si>
  <si>
    <t>Inne dotacje udzielone w roku 2005</t>
  </si>
  <si>
    <t>Plan na 2005 r.</t>
  </si>
  <si>
    <t>801</t>
  </si>
  <si>
    <t>80101</t>
  </si>
  <si>
    <t>Modernizacja Sz.P.Biskupiec</t>
  </si>
  <si>
    <t>spłata kredytu długoteminowych</t>
  </si>
  <si>
    <t>spłata kredytu na SAPARD</t>
  </si>
  <si>
    <t>Na zadania gminy z zakresu kultury fizycznej i sportu: m.in.na udział w rozgrywakach piłki nożnej</t>
  </si>
  <si>
    <t>Sytuacja Finansowa Gminy Biskupiec</t>
  </si>
  <si>
    <t>Lp</t>
  </si>
  <si>
    <t>A.</t>
  </si>
  <si>
    <t>B.</t>
  </si>
  <si>
    <t>C.</t>
  </si>
  <si>
    <t>E.</t>
  </si>
  <si>
    <t>1a</t>
  </si>
  <si>
    <t>D</t>
  </si>
  <si>
    <t>VII.</t>
  </si>
  <si>
    <t>V.</t>
  </si>
  <si>
    <t>VI.</t>
  </si>
  <si>
    <t>Plan na rok 2005</t>
  </si>
  <si>
    <t>Dochody własne w tym:</t>
  </si>
  <si>
    <t>z podatku i opłat majątku</t>
  </si>
  <si>
    <t>z majątku gminy</t>
  </si>
  <si>
    <t>z udziału w podatkach stanowiących dochód budżetu państwa</t>
  </si>
  <si>
    <t>Subwencje</t>
  </si>
  <si>
    <t>Dotacje celowe na zadania z zakresu administracji rządowej</t>
  </si>
  <si>
    <t>Dotacje celowe na zadania własne</t>
  </si>
  <si>
    <t>Wydatki ogółem</t>
  </si>
  <si>
    <t>Spłaty pożyczek i kredytów</t>
  </si>
  <si>
    <t>Spłaty zaciągniętych pożyczek i kredtytów</t>
  </si>
  <si>
    <t>w tym zaciągniętych pożyczek i kredytów długoterminowych</t>
  </si>
  <si>
    <t>w tym spłata kredytów na prefinansowanie</t>
  </si>
  <si>
    <t>Odsetki</t>
  </si>
  <si>
    <t>Spłata wnioskowanej pożyczki/kretytu</t>
  </si>
  <si>
    <t>Wykup papierów wartościowych i dyskonto</t>
  </si>
  <si>
    <t>Wartość udzielonych poręczeń</t>
  </si>
  <si>
    <t>Wynik (I-II)</t>
  </si>
  <si>
    <t>Planowana łączna kwota długu</t>
  </si>
  <si>
    <t>Dług/dochody %</t>
  </si>
  <si>
    <t>Raty+odsetki/dochody %</t>
  </si>
  <si>
    <t>D.</t>
  </si>
  <si>
    <t>Środki pochodzące za źródeł zagranicznych nie podlegające zwrotowi</t>
  </si>
  <si>
    <t>Lata spłaty kredytów/pożyczek w złotych</t>
  </si>
  <si>
    <t>Planowane</t>
  </si>
  <si>
    <t>Prognoza kwoty długu gminy Biskupiec</t>
  </si>
  <si>
    <t>w tym : SAPARD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</si>
</sst>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"/>
    <numFmt numFmtId="175" formatCode="0.0%"/>
    <numFmt numFmtId="176" formatCode="0.000%"/>
    <numFmt numFmtId="177" formatCode="0.0000%"/>
    <numFmt numFmtId="178" formatCode="00\-000"/>
    <numFmt numFmtId="179" formatCode="_-* #,##0.0\ &quot;zł&quot;_-;\-* #,##0.0\ &quot;zł&quot;_-;_-* &quot;-&quot;??\ &quot;zł&quot;_-;_-@_-"/>
    <numFmt numFmtId="180" formatCode="_-* #,##0.000\ &quot;zł&quot;_-;\-* #,##0.000\ &quot;zł&quot;_-;_-* &quot;-&quot;??\ &quot;zł&quot;_-;_-@_-"/>
    <numFmt numFmtId="181" formatCode="#,##0.00\ &quot;zł&quot;;[Red]#,##0.00\ &quot;zł&quot;"/>
    <numFmt numFmtId="182" formatCode="#,##0.00_ ;[Red]\-#,##0.00\ "/>
    <numFmt numFmtId="183" formatCode="#,##0.00;[Red]#,##0.00"/>
    <numFmt numFmtId="184" formatCode="#,##0.0;[Red]#,##0.0"/>
    <numFmt numFmtId="185" formatCode="#,##0;[Red]#,##0"/>
    <numFmt numFmtId="186" formatCode="#,##0.000;[Red]#,##0.000"/>
  </numFmts>
  <fonts count="1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8"/>
      <name val="Tahom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 quotePrefix="1">
      <alignment horizontal="left" vertical="center" indent="1"/>
    </xf>
    <xf numFmtId="0" fontId="12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 quotePrefix="1">
      <alignment horizontal="left" vertical="center" indent="1"/>
    </xf>
    <xf numFmtId="0" fontId="8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7" xfId="0" applyBorder="1" applyAlignment="1" quotePrefix="1">
      <alignment horizontal="left" vertical="center" wrapText="1" indent="1"/>
    </xf>
    <xf numFmtId="0" fontId="8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 quotePrefix="1">
      <alignment horizontal="left" vertical="center" indent="1"/>
    </xf>
    <xf numFmtId="0" fontId="13" fillId="0" borderId="0" xfId="0" applyFont="1" applyAlignment="1">
      <alignment horizontal="right" vertical="top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 indent="2"/>
    </xf>
    <xf numFmtId="4" fontId="0" fillId="0" borderId="2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4" fontId="0" fillId="0" borderId="2" xfId="0" applyNumberFormat="1" applyBorder="1" applyAlignment="1">
      <alignment/>
    </xf>
    <xf numFmtId="4" fontId="9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9" fontId="0" fillId="0" borderId="19" xfId="0" applyNumberFormat="1" applyBorder="1" applyAlignment="1">
      <alignment vertical="center" wrapText="1"/>
    </xf>
    <xf numFmtId="49" fontId="8" fillId="0" borderId="19" xfId="0" applyNumberFormat="1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0" fillId="0" borderId="24" xfId="0" applyBorder="1" applyAlignment="1">
      <alignment vertical="center" wrapText="1"/>
    </xf>
    <xf numFmtId="2" fontId="0" fillId="0" borderId="8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9" fontId="0" fillId="0" borderId="0" xfId="17" applyAlignment="1">
      <alignment/>
    </xf>
    <xf numFmtId="9" fontId="3" fillId="2" borderId="1" xfId="17" applyFont="1" applyFill="1" applyBorder="1" applyAlignment="1">
      <alignment horizontal="center" vertical="center"/>
    </xf>
    <xf numFmtId="9" fontId="3" fillId="2" borderId="2" xfId="17" applyFont="1" applyFill="1" applyBorder="1" applyAlignment="1">
      <alignment horizontal="center" vertical="center"/>
    </xf>
    <xf numFmtId="10" fontId="0" fillId="0" borderId="5" xfId="17" applyNumberFormat="1" applyBorder="1" applyAlignment="1">
      <alignment vertical="center"/>
    </xf>
    <xf numFmtId="10" fontId="0" fillId="0" borderId="6" xfId="17" applyNumberFormat="1" applyBorder="1" applyAlignment="1">
      <alignment horizontal="right" vertical="center"/>
    </xf>
    <xf numFmtId="10" fontId="0" fillId="0" borderId="7" xfId="17" applyNumberFormat="1" applyBorder="1" applyAlignment="1">
      <alignment vertical="center"/>
    </xf>
    <xf numFmtId="10" fontId="0" fillId="0" borderId="6" xfId="17" applyNumberFormat="1" applyBorder="1" applyAlignment="1">
      <alignment vertical="center"/>
    </xf>
    <xf numFmtId="10" fontId="0" fillId="0" borderId="8" xfId="17" applyNumberFormat="1" applyBorder="1" applyAlignment="1">
      <alignment vertical="center"/>
    </xf>
    <xf numFmtId="10" fontId="0" fillId="0" borderId="2" xfId="17" applyNumberFormat="1" applyBorder="1" applyAlignment="1">
      <alignment vertical="center"/>
    </xf>
    <xf numFmtId="10" fontId="0" fillId="0" borderId="4" xfId="17" applyNumberFormat="1" applyBorder="1" applyAlignment="1">
      <alignment vertical="center"/>
    </xf>
    <xf numFmtId="10" fontId="0" fillId="0" borderId="3" xfId="17" applyNumberFormat="1" applyBorder="1" applyAlignment="1">
      <alignment vertical="center"/>
    </xf>
    <xf numFmtId="10" fontId="0" fillId="0" borderId="9" xfId="17" applyNumberFormat="1" applyBorder="1" applyAlignment="1">
      <alignment vertical="center"/>
    </xf>
    <xf numFmtId="10" fontId="0" fillId="0" borderId="2" xfId="17" applyNumberFormat="1" applyFont="1" applyBorder="1" applyAlignment="1">
      <alignment vertical="center"/>
    </xf>
    <xf numFmtId="10" fontId="0" fillId="0" borderId="1" xfId="17" applyNumberFormat="1" applyBorder="1" applyAlignment="1">
      <alignment vertical="center"/>
    </xf>
    <xf numFmtId="10" fontId="0" fillId="0" borderId="7" xfId="15" applyNumberFormat="1" applyBorder="1" applyAlignment="1">
      <alignment vertical="center"/>
    </xf>
    <xf numFmtId="10" fontId="0" fillId="0" borderId="7" xfId="17" applyNumberFormat="1" applyFont="1" applyBorder="1" applyAlignment="1">
      <alignment vertical="center"/>
    </xf>
    <xf numFmtId="10" fontId="0" fillId="0" borderId="6" xfId="17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183" fontId="0" fillId="0" borderId="19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3" fillId="0" borderId="19" xfId="0" applyFont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16" fillId="3" borderId="27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vertical="center"/>
    </xf>
    <xf numFmtId="3" fontId="16" fillId="3" borderId="19" xfId="0" applyNumberFormat="1" applyFont="1" applyFill="1" applyBorder="1" applyAlignment="1">
      <alignment horizontal="right" vertical="center"/>
    </xf>
    <xf numFmtId="0" fontId="16" fillId="0" borderId="27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3" fontId="16" fillId="0" borderId="19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vertical="center" wrapText="1"/>
    </xf>
    <xf numFmtId="3" fontId="16" fillId="4" borderId="19" xfId="0" applyNumberFormat="1" applyFont="1" applyFill="1" applyBorder="1" applyAlignment="1">
      <alignment horizontal="right" vertical="center"/>
    </xf>
    <xf numFmtId="3" fontId="16" fillId="3" borderId="28" xfId="0" applyNumberFormat="1" applyFont="1" applyFill="1" applyBorder="1" applyAlignment="1">
      <alignment horizontal="right" vertical="center"/>
    </xf>
    <xf numFmtId="10" fontId="16" fillId="3" borderId="19" xfId="17" applyNumberFormat="1" applyFont="1" applyFill="1" applyBorder="1" applyAlignment="1">
      <alignment horizontal="right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vertical="center"/>
    </xf>
    <xf numFmtId="10" fontId="16" fillId="3" borderId="18" xfId="17" applyNumberFormat="1" applyFont="1" applyFill="1" applyBorder="1" applyAlignment="1">
      <alignment horizontal="right" vertical="center"/>
    </xf>
    <xf numFmtId="3" fontId="16" fillId="4" borderId="28" xfId="0" applyNumberFormat="1" applyFont="1" applyFill="1" applyBorder="1" applyAlignment="1">
      <alignment horizontal="right" vertical="center"/>
    </xf>
    <xf numFmtId="49" fontId="4" fillId="0" borderId="3" xfId="17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10" fontId="0" fillId="0" borderId="31" xfId="15" applyNumberFormat="1" applyBorder="1" applyAlignment="1">
      <alignment vertical="center"/>
    </xf>
    <xf numFmtId="10" fontId="0" fillId="0" borderId="32" xfId="17" applyNumberFormat="1" applyBorder="1" applyAlignment="1">
      <alignment vertical="center"/>
    </xf>
    <xf numFmtId="10" fontId="0" fillId="0" borderId="9" xfId="17" applyNumberFormat="1" applyBorder="1" applyAlignment="1">
      <alignment horizontal="right" vertical="center"/>
    </xf>
    <xf numFmtId="10" fontId="0" fillId="0" borderId="7" xfId="17" applyNumberFormat="1" applyBorder="1" applyAlignment="1">
      <alignment horizontal="right" vertical="center"/>
    </xf>
    <xf numFmtId="10" fontId="0" fillId="0" borderId="17" xfId="17" applyNumberFormat="1" applyBorder="1" applyAlignment="1">
      <alignment horizontal="right" vertical="center"/>
    </xf>
    <xf numFmtId="10" fontId="0" fillId="0" borderId="30" xfId="17" applyNumberFormat="1" applyBorder="1" applyAlignment="1">
      <alignment horizontal="right" vertical="center"/>
    </xf>
    <xf numFmtId="10" fontId="0" fillId="0" borderId="9" xfId="15" applyNumberFormat="1" applyBorder="1" applyAlignment="1">
      <alignment vertical="center"/>
    </xf>
    <xf numFmtId="10" fontId="0" fillId="0" borderId="31" xfId="17" applyNumberFormat="1" applyBorder="1" applyAlignment="1">
      <alignment vertical="center"/>
    </xf>
    <xf numFmtId="10" fontId="0" fillId="0" borderId="32" xfId="17" applyNumberFormat="1" applyFont="1" applyBorder="1" applyAlignment="1">
      <alignment vertical="center"/>
    </xf>
    <xf numFmtId="10" fontId="0" fillId="0" borderId="12" xfId="17" applyNumberFormat="1" applyBorder="1" applyAlignment="1">
      <alignment horizontal="right" vertical="center"/>
    </xf>
    <xf numFmtId="0" fontId="0" fillId="0" borderId="9" xfId="0" applyBorder="1" applyAlignment="1">
      <alignment horizontal="left" vertical="center" indent="1"/>
    </xf>
    <xf numFmtId="10" fontId="0" fillId="0" borderId="17" xfId="17" applyNumberFormat="1" applyBorder="1" applyAlignment="1">
      <alignment vertical="center"/>
    </xf>
    <xf numFmtId="10" fontId="0" fillId="0" borderId="12" xfId="17" applyNumberFormat="1" applyBorder="1" applyAlignment="1">
      <alignment vertical="center"/>
    </xf>
    <xf numFmtId="10" fontId="0" fillId="0" borderId="33" xfId="17" applyNumberFormat="1" applyBorder="1" applyAlignment="1">
      <alignment vertical="center"/>
    </xf>
    <xf numFmtId="10" fontId="0" fillId="0" borderId="11" xfId="17" applyNumberFormat="1" applyBorder="1" applyAlignment="1">
      <alignment vertical="center"/>
    </xf>
    <xf numFmtId="10" fontId="0" fillId="0" borderId="34" xfId="17" applyNumberFormat="1" applyBorder="1" applyAlignment="1">
      <alignment vertical="center"/>
    </xf>
    <xf numFmtId="10" fontId="0" fillId="0" borderId="35" xfId="17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indent="3"/>
    </xf>
    <xf numFmtId="0" fontId="0" fillId="0" borderId="0" xfId="0" applyBorder="1" applyAlignment="1">
      <alignment/>
    </xf>
    <xf numFmtId="0" fontId="0" fillId="2" borderId="36" xfId="0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9" fontId="5" fillId="0" borderId="0" xfId="17" applyFont="1" applyAlignment="1">
      <alignment horizontal="center"/>
    </xf>
    <xf numFmtId="49" fontId="0" fillId="0" borderId="0" xfId="0" applyNumberFormat="1" applyAlignment="1">
      <alignment horizontal="center"/>
    </xf>
    <xf numFmtId="10" fontId="0" fillId="0" borderId="1" xfId="17" applyNumberFormat="1" applyBorder="1" applyAlignment="1">
      <alignment vertical="center"/>
    </xf>
    <xf numFmtId="10" fontId="0" fillId="0" borderId="4" xfId="17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0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183" fontId="0" fillId="0" borderId="14" xfId="0" applyNumberFormat="1" applyFont="1" applyBorder="1" applyAlignment="1">
      <alignment horizontal="center" vertical="center" wrapText="1"/>
    </xf>
    <xf numFmtId="183" fontId="0" fillId="0" borderId="16" xfId="0" applyNumberFormat="1" applyFont="1" applyBorder="1" applyAlignment="1">
      <alignment horizontal="center" vertical="center" wrapText="1"/>
    </xf>
    <xf numFmtId="183" fontId="0" fillId="0" borderId="14" xfId="0" applyNumberFormat="1" applyFont="1" applyBorder="1" applyAlignment="1">
      <alignment horizontal="center" vertical="center"/>
    </xf>
    <xf numFmtId="183" fontId="0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55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5305425" y="9172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H2" sqref="H2"/>
    </sheetView>
  </sheetViews>
  <sheetFormatPr defaultColWidth="9.00390625" defaultRowHeight="12.75"/>
  <cols>
    <col min="1" max="1" width="9.75390625" style="0" customWidth="1"/>
    <col min="2" max="2" width="6.75390625" style="0" customWidth="1"/>
    <col min="3" max="3" width="20.875" style="0" customWidth="1"/>
    <col min="4" max="4" width="14.875" style="0" customWidth="1"/>
    <col min="5" max="6" width="9.75390625" style="0" customWidth="1"/>
    <col min="7" max="8" width="11.25390625" style="0" customWidth="1"/>
  </cols>
  <sheetData>
    <row r="1" spans="1:8" ht="21">
      <c r="A1" s="312" t="s">
        <v>189</v>
      </c>
      <c r="B1" s="312"/>
      <c r="C1" s="312"/>
      <c r="D1" s="312"/>
      <c r="E1" s="312"/>
      <c r="F1" s="312"/>
      <c r="G1" s="312"/>
      <c r="H1" s="312"/>
    </row>
    <row r="2" spans="1:8" ht="18">
      <c r="A2" s="42"/>
      <c r="B2" s="42"/>
      <c r="C2" s="42"/>
      <c r="D2" s="42"/>
      <c r="E2" s="42"/>
      <c r="F2" s="42"/>
      <c r="G2" s="42"/>
      <c r="H2" s="42"/>
    </row>
    <row r="3" ht="13.5" thickBot="1">
      <c r="H3" s="43" t="s">
        <v>172</v>
      </c>
    </row>
    <row r="4" spans="1:8" ht="15.75" thickBot="1">
      <c r="A4" s="29"/>
      <c r="B4" s="29"/>
      <c r="C4" s="29"/>
      <c r="D4" s="2" t="s">
        <v>1</v>
      </c>
      <c r="E4" s="2" t="s">
        <v>3</v>
      </c>
      <c r="F4" s="2" t="s">
        <v>4</v>
      </c>
      <c r="G4" s="310" t="s">
        <v>7</v>
      </c>
      <c r="H4" s="311"/>
    </row>
    <row r="5" spans="1:8" ht="15">
      <c r="A5" s="6" t="s">
        <v>25</v>
      </c>
      <c r="B5" s="6" t="s">
        <v>27</v>
      </c>
      <c r="C5" s="6" t="s">
        <v>28</v>
      </c>
      <c r="D5" s="6" t="s">
        <v>2</v>
      </c>
      <c r="E5" s="6" t="s">
        <v>164</v>
      </c>
      <c r="F5" s="6" t="s">
        <v>5</v>
      </c>
      <c r="G5" s="6" t="s">
        <v>8</v>
      </c>
      <c r="H5" s="6" t="s">
        <v>9</v>
      </c>
    </row>
    <row r="6" spans="1:8" ht="15.75" thickBot="1">
      <c r="A6" s="6" t="s">
        <v>26</v>
      </c>
      <c r="B6" s="6"/>
      <c r="C6" s="6"/>
      <c r="D6" s="6" t="s">
        <v>163</v>
      </c>
      <c r="E6" s="6"/>
      <c r="F6" s="7" t="s">
        <v>29</v>
      </c>
      <c r="G6" s="6" t="s">
        <v>163</v>
      </c>
      <c r="H6" s="6" t="s">
        <v>164</v>
      </c>
    </row>
    <row r="7" spans="1:8" ht="7.5" customHeight="1" thickBo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19.5" customHeight="1">
      <c r="A8" s="9"/>
      <c r="B8" s="9"/>
      <c r="C8" s="9"/>
      <c r="D8" s="9"/>
      <c r="E8" s="9"/>
      <c r="F8" s="9"/>
      <c r="G8" s="9"/>
      <c r="H8" s="9"/>
    </row>
    <row r="9" spans="1:8" ht="19.5" customHeight="1">
      <c r="A9" s="16"/>
      <c r="B9" s="16"/>
      <c r="C9" s="16"/>
      <c r="D9" s="16"/>
      <c r="E9" s="16"/>
      <c r="F9" s="16"/>
      <c r="G9" s="16"/>
      <c r="H9" s="16"/>
    </row>
    <row r="10" spans="1:8" ht="19.5" customHeight="1" thickBot="1">
      <c r="A10" s="13"/>
      <c r="B10" s="13"/>
      <c r="C10" s="13"/>
      <c r="D10" s="13"/>
      <c r="E10" s="13"/>
      <c r="F10" s="13"/>
      <c r="G10" s="13"/>
      <c r="H10" s="13"/>
    </row>
    <row r="11" spans="1:8" ht="19.5" customHeight="1" thickBot="1">
      <c r="A11" s="24"/>
      <c r="B11" s="24"/>
      <c r="C11" s="22" t="s">
        <v>30</v>
      </c>
      <c r="D11" s="22"/>
      <c r="E11" s="22"/>
      <c r="F11" s="22"/>
      <c r="G11" s="22"/>
      <c r="H11" s="22"/>
    </row>
    <row r="12" spans="1:8" ht="19.5" customHeight="1">
      <c r="A12" s="24"/>
      <c r="B12" s="24"/>
      <c r="C12" s="18" t="s">
        <v>33</v>
      </c>
      <c r="D12" s="18"/>
      <c r="E12" s="18"/>
      <c r="F12" s="18"/>
      <c r="G12" s="18"/>
      <c r="H12" s="18"/>
    </row>
    <row r="13" spans="1:8" ht="19.5" customHeight="1">
      <c r="A13" s="24"/>
      <c r="B13" s="24"/>
      <c r="C13" s="26" t="s">
        <v>34</v>
      </c>
      <c r="D13" s="18"/>
      <c r="E13" s="18"/>
      <c r="F13" s="18"/>
      <c r="G13" s="18"/>
      <c r="H13" s="18"/>
    </row>
    <row r="14" spans="1:8" ht="19.5" customHeight="1">
      <c r="A14" s="24"/>
      <c r="B14" s="24"/>
      <c r="C14" s="26" t="s">
        <v>35</v>
      </c>
      <c r="D14" s="18"/>
      <c r="E14" s="18"/>
      <c r="F14" s="18"/>
      <c r="G14" s="18"/>
      <c r="H14" s="18"/>
    </row>
    <row r="15" spans="1:8" ht="38.25">
      <c r="A15" s="24"/>
      <c r="B15" s="24"/>
      <c r="C15" s="86" t="s">
        <v>144</v>
      </c>
      <c r="D15" s="18"/>
      <c r="E15" s="18"/>
      <c r="F15" s="18"/>
      <c r="G15" s="18"/>
      <c r="H15" s="18"/>
    </row>
    <row r="16" spans="1:8" ht="25.5">
      <c r="A16" s="24"/>
      <c r="B16" s="24"/>
      <c r="C16" s="87" t="s">
        <v>145</v>
      </c>
      <c r="D16" s="16"/>
      <c r="E16" s="16"/>
      <c r="F16" s="16"/>
      <c r="G16" s="16"/>
      <c r="H16" s="16"/>
    </row>
    <row r="17" spans="1:8" ht="19.5" customHeight="1" thickBot="1">
      <c r="A17" s="24"/>
      <c r="B17" s="24"/>
      <c r="C17" s="13" t="s">
        <v>36</v>
      </c>
      <c r="D17" s="13"/>
      <c r="E17" s="13"/>
      <c r="F17" s="13"/>
      <c r="G17" s="13"/>
      <c r="H17" s="13"/>
    </row>
    <row r="18" spans="1:8" ht="12.75">
      <c r="A18" s="24"/>
      <c r="B18" s="24"/>
      <c r="C18" s="24"/>
      <c r="D18" s="24"/>
      <c r="E18" s="24"/>
      <c r="F18" s="24"/>
      <c r="G18" s="24"/>
      <c r="H18" s="24"/>
    </row>
    <row r="19" spans="1:8" ht="12.75">
      <c r="A19" s="24"/>
      <c r="B19" s="24"/>
      <c r="C19" s="24"/>
      <c r="D19" s="24"/>
      <c r="E19" s="24"/>
      <c r="F19" s="24"/>
      <c r="G19" s="24"/>
      <c r="H19" s="24"/>
    </row>
    <row r="20" spans="1:8" ht="14.25">
      <c r="A20" s="309" t="s">
        <v>37</v>
      </c>
      <c r="B20" s="309"/>
      <c r="C20" s="309"/>
      <c r="D20" s="309"/>
      <c r="E20" s="24"/>
      <c r="F20" s="24"/>
      <c r="G20" s="24"/>
      <c r="H20" s="24"/>
    </row>
    <row r="21" spans="1:8" ht="12.75">
      <c r="A21" s="24"/>
      <c r="B21" s="24"/>
      <c r="C21" s="24"/>
      <c r="D21" s="24"/>
      <c r="E21" s="24"/>
      <c r="F21" s="24"/>
      <c r="G21" s="24"/>
      <c r="H21" s="24"/>
    </row>
    <row r="22" spans="1:8" ht="12.75">
      <c r="A22" s="24"/>
      <c r="B22" s="24"/>
      <c r="C22" s="24"/>
      <c r="D22" s="24"/>
      <c r="E22" s="24"/>
      <c r="F22" s="24"/>
      <c r="G22" s="24"/>
      <c r="H22" s="24"/>
    </row>
    <row r="23" spans="1:8" ht="12.75">
      <c r="A23" s="24"/>
      <c r="B23" s="24"/>
      <c r="C23" s="24"/>
      <c r="D23" s="24"/>
      <c r="E23" s="24"/>
      <c r="F23" s="24"/>
      <c r="G23" s="24"/>
      <c r="H23" s="24"/>
    </row>
    <row r="24" spans="1:8" ht="12.75">
      <c r="A24" s="6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  <row r="29" spans="1:8" ht="12.75">
      <c r="A29" s="24"/>
      <c r="B29" s="24"/>
      <c r="C29" s="24"/>
      <c r="D29" s="24"/>
      <c r="E29" s="24"/>
      <c r="F29" s="24"/>
      <c r="G29" s="24"/>
      <c r="H29" s="24"/>
    </row>
    <row r="30" spans="1:8" ht="12.75">
      <c r="A30" s="24"/>
      <c r="B30" s="24"/>
      <c r="C30" s="24"/>
      <c r="D30" s="24"/>
      <c r="E30" s="24"/>
      <c r="F30" s="24"/>
      <c r="G30" s="24"/>
      <c r="H30" s="24"/>
    </row>
    <row r="31" spans="1:8" ht="12.75">
      <c r="A31" s="24"/>
      <c r="B31" s="24"/>
      <c r="C31" s="24"/>
      <c r="D31" s="24"/>
      <c r="E31" s="24"/>
      <c r="F31" s="24"/>
      <c r="G31" s="24"/>
      <c r="H31" s="24"/>
    </row>
    <row r="32" spans="1:8" ht="12.75">
      <c r="A32" s="24"/>
      <c r="B32" s="24"/>
      <c r="C32" s="24"/>
      <c r="D32" s="24"/>
      <c r="E32" s="24"/>
      <c r="F32" s="24"/>
      <c r="G32" s="24"/>
      <c r="H32" s="24"/>
    </row>
    <row r="33" spans="1:8" ht="12.75">
      <c r="A33" s="24"/>
      <c r="B33" s="24"/>
      <c r="C33" s="24"/>
      <c r="D33" s="24"/>
      <c r="E33" s="24"/>
      <c r="F33" s="24"/>
      <c r="G33" s="24"/>
      <c r="H33" s="24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spans="1:8" ht="12.75">
      <c r="A35" s="24"/>
      <c r="B35" s="24"/>
      <c r="C35" s="24"/>
      <c r="D35" s="24"/>
      <c r="E35" s="24"/>
      <c r="F35" s="24"/>
      <c r="G35" s="24"/>
      <c r="H35" s="24"/>
    </row>
    <row r="36" spans="1:8" ht="12.75">
      <c r="A36" s="24"/>
      <c r="B36" s="24"/>
      <c r="C36" s="24"/>
      <c r="D36" s="24"/>
      <c r="E36" s="24"/>
      <c r="F36" s="24"/>
      <c r="G36" s="24"/>
      <c r="H36" s="24"/>
    </row>
    <row r="37" spans="1:8" ht="12.75">
      <c r="A37" s="24"/>
      <c r="B37" s="24"/>
      <c r="C37" s="24"/>
      <c r="D37" s="24"/>
      <c r="E37" s="24"/>
      <c r="F37" s="24"/>
      <c r="G37" s="24"/>
      <c r="H37" s="24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4"/>
      <c r="B39" s="24"/>
      <c r="C39" s="24"/>
      <c r="D39" s="24"/>
      <c r="E39" s="24"/>
      <c r="F39" s="24"/>
      <c r="G39" s="24"/>
      <c r="H39" s="24"/>
    </row>
    <row r="40" spans="1:8" ht="12.75">
      <c r="A40" s="24"/>
      <c r="B40" s="24"/>
      <c r="C40" s="24"/>
      <c r="D40" s="24"/>
      <c r="E40" s="24"/>
      <c r="F40" s="24"/>
      <c r="G40" s="24"/>
      <c r="H40" s="24"/>
    </row>
    <row r="41" spans="1:8" ht="12.75">
      <c r="A41" s="24"/>
      <c r="B41" s="24"/>
      <c r="C41" s="24"/>
      <c r="D41" s="24"/>
      <c r="E41" s="24"/>
      <c r="F41" s="24"/>
      <c r="G41" s="24"/>
      <c r="H41" s="24"/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/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  <row r="48" spans="1:8" ht="12.75">
      <c r="A48" s="24"/>
      <c r="B48" s="24"/>
      <c r="C48" s="24"/>
      <c r="D48" s="24"/>
      <c r="E48" s="24"/>
      <c r="F48" s="24"/>
      <c r="G48" s="24"/>
      <c r="H48" s="24"/>
    </row>
    <row r="49" spans="1:8" ht="12.75">
      <c r="A49" s="24"/>
      <c r="B49" s="24"/>
      <c r="C49" s="24"/>
      <c r="D49" s="24"/>
      <c r="E49" s="24"/>
      <c r="F49" s="24"/>
      <c r="G49" s="24"/>
      <c r="H49" s="24"/>
    </row>
    <row r="50" spans="1:8" ht="12.75">
      <c r="A50" s="24"/>
      <c r="B50" s="24"/>
      <c r="C50" s="24"/>
      <c r="D50" s="24"/>
      <c r="E50" s="24"/>
      <c r="F50" s="24"/>
      <c r="G50" s="24"/>
      <c r="H50" s="24"/>
    </row>
    <row r="51" spans="1:8" ht="12.75">
      <c r="A51" s="24"/>
      <c r="B51" s="24"/>
      <c r="C51" s="24"/>
      <c r="D51" s="24"/>
      <c r="E51" s="24"/>
      <c r="F51" s="24"/>
      <c r="G51" s="24"/>
      <c r="H51" s="24"/>
    </row>
    <row r="52" spans="1:8" ht="12.75">
      <c r="A52" s="24"/>
      <c r="B52" s="24"/>
      <c r="C52" s="24"/>
      <c r="D52" s="24"/>
      <c r="E52" s="24"/>
      <c r="F52" s="24"/>
      <c r="G52" s="24"/>
      <c r="H52" s="24"/>
    </row>
    <row r="53" spans="1:8" ht="12.75">
      <c r="A53" s="24"/>
      <c r="B53" s="24"/>
      <c r="C53" s="24"/>
      <c r="D53" s="24"/>
      <c r="E53" s="24"/>
      <c r="F53" s="24"/>
      <c r="G53" s="24"/>
      <c r="H53" s="24"/>
    </row>
    <row r="54" spans="1:8" ht="12.75">
      <c r="A54" s="24"/>
      <c r="B54" s="24"/>
      <c r="C54" s="24"/>
      <c r="D54" s="24"/>
      <c r="E54" s="24"/>
      <c r="F54" s="24"/>
      <c r="G54" s="24"/>
      <c r="H54" s="24"/>
    </row>
    <row r="55" spans="1:8" ht="12.75">
      <c r="A55" s="24"/>
      <c r="B55" s="24"/>
      <c r="C55" s="24"/>
      <c r="D55" s="24"/>
      <c r="E55" s="24"/>
      <c r="F55" s="24"/>
      <c r="G55" s="24"/>
      <c r="H55" s="24"/>
    </row>
  </sheetData>
  <mergeCells count="3">
    <mergeCell ref="A20:D20"/>
    <mergeCell ref="G4:H4"/>
    <mergeCell ref="A1:H1"/>
  </mergeCells>
  <printOptions horizontalCentered="1" vertic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XVI/93/04
z dnia 25 marca 2004r.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24" bestFit="1" customWidth="1"/>
    <col min="2" max="2" width="38.625" style="24" bestFit="1" customWidth="1"/>
    <col min="3" max="3" width="15.375" style="24" bestFit="1" customWidth="1"/>
    <col min="4" max="4" width="15.125" style="24" customWidth="1"/>
    <col min="5" max="16384" width="9.125" style="24" customWidth="1"/>
  </cols>
  <sheetData>
    <row r="1" spans="1:5" ht="17.25" customHeight="1">
      <c r="A1" s="370" t="s">
        <v>119</v>
      </c>
      <c r="B1" s="370"/>
      <c r="C1" s="370"/>
      <c r="D1" s="370"/>
      <c r="E1" s="370"/>
    </row>
    <row r="2" spans="1:4" ht="15" customHeight="1">
      <c r="A2" s="370" t="s">
        <v>288</v>
      </c>
      <c r="B2" s="370"/>
      <c r="C2" s="370"/>
      <c r="D2" s="370"/>
    </row>
    <row r="4" ht="13.5" thickBot="1">
      <c r="D4" s="103" t="s">
        <v>172</v>
      </c>
    </row>
    <row r="5" spans="1:4" ht="15.75" thickBot="1">
      <c r="A5" s="5" t="s">
        <v>46</v>
      </c>
      <c r="B5" s="5" t="s">
        <v>28</v>
      </c>
      <c r="C5" s="296" t="s">
        <v>41</v>
      </c>
      <c r="D5" s="329"/>
    </row>
    <row r="6" spans="1:4" ht="15">
      <c r="A6" s="6"/>
      <c r="B6" s="6"/>
      <c r="C6" s="98" t="s">
        <v>1</v>
      </c>
      <c r="D6" s="37" t="s">
        <v>3</v>
      </c>
    </row>
    <row r="7" spans="1:4" ht="15.75" thickBot="1">
      <c r="A7" s="6"/>
      <c r="B7" s="6"/>
      <c r="C7" s="92" t="s">
        <v>289</v>
      </c>
      <c r="D7" s="92" t="s">
        <v>188</v>
      </c>
    </row>
    <row r="8" spans="1:4" ht="9" customHeight="1" thickBot="1">
      <c r="A8" s="25">
        <v>1</v>
      </c>
      <c r="B8" s="25">
        <v>2</v>
      </c>
      <c r="C8" s="25">
        <v>3</v>
      </c>
      <c r="D8" s="25">
        <v>4</v>
      </c>
    </row>
    <row r="9" spans="1:4" ht="19.5" customHeight="1">
      <c r="A9" s="55" t="s">
        <v>55</v>
      </c>
      <c r="B9" s="56" t="s">
        <v>102</v>
      </c>
      <c r="C9" s="116"/>
      <c r="D9" s="116">
        <v>33695012</v>
      </c>
    </row>
    <row r="10" spans="1:4" ht="19.5" customHeight="1">
      <c r="A10" s="57" t="s">
        <v>56</v>
      </c>
      <c r="B10" s="58" t="s">
        <v>103</v>
      </c>
      <c r="C10" s="117"/>
      <c r="D10" s="117">
        <v>34441412</v>
      </c>
    </row>
    <row r="11" spans="1:4" ht="19.5" customHeight="1">
      <c r="A11" s="57"/>
      <c r="B11" s="58" t="s">
        <v>166</v>
      </c>
      <c r="C11" s="117"/>
      <c r="D11" s="117"/>
    </row>
    <row r="12" spans="1:4" ht="19.5" customHeight="1" thickBot="1">
      <c r="A12" s="88"/>
      <c r="B12" s="89" t="s">
        <v>167</v>
      </c>
      <c r="C12" s="118"/>
      <c r="D12" s="118">
        <f>D9-D10</f>
        <v>-746400</v>
      </c>
    </row>
    <row r="13" spans="1:4" ht="19.5" customHeight="1" thickBot="1">
      <c r="A13" s="5" t="s">
        <v>53</v>
      </c>
      <c r="B13" s="39" t="s">
        <v>121</v>
      </c>
      <c r="C13" s="119"/>
      <c r="D13" s="119">
        <f>D14-D23</f>
        <v>746400</v>
      </c>
    </row>
    <row r="14" spans="1:4" ht="19.5" customHeight="1" thickBot="1">
      <c r="A14" s="320" t="s">
        <v>122</v>
      </c>
      <c r="B14" s="322"/>
      <c r="C14" s="120"/>
      <c r="D14" s="120">
        <f>D15+D16</f>
        <v>4100027</v>
      </c>
    </row>
    <row r="15" spans="1:4" ht="19.5" customHeight="1">
      <c r="A15" s="66" t="s">
        <v>55</v>
      </c>
      <c r="B15" s="65" t="s">
        <v>105</v>
      </c>
      <c r="C15" s="121"/>
      <c r="D15" s="121">
        <v>3147625</v>
      </c>
    </row>
    <row r="16" spans="1:4" ht="19.5" customHeight="1">
      <c r="A16" s="57" t="s">
        <v>56</v>
      </c>
      <c r="B16" s="58" t="s">
        <v>169</v>
      </c>
      <c r="C16" s="117"/>
      <c r="D16" s="117">
        <v>952402</v>
      </c>
    </row>
    <row r="17" spans="1:4" ht="19.5" customHeight="1">
      <c r="A17" s="57" t="s">
        <v>57</v>
      </c>
      <c r="B17" s="58" t="s">
        <v>123</v>
      </c>
      <c r="C17" s="117"/>
      <c r="D17" s="117"/>
    </row>
    <row r="18" spans="1:4" ht="19.5" customHeight="1">
      <c r="A18" s="57" t="s">
        <v>10</v>
      </c>
      <c r="B18" s="58" t="s">
        <v>124</v>
      </c>
      <c r="C18" s="117"/>
      <c r="D18" s="117"/>
    </row>
    <row r="19" spans="1:4" ht="19.5" customHeight="1">
      <c r="A19" s="55" t="s">
        <v>79</v>
      </c>
      <c r="B19" s="58" t="s">
        <v>106</v>
      </c>
      <c r="C19" s="117"/>
      <c r="D19" s="117"/>
    </row>
    <row r="20" spans="1:4" ht="19.5" customHeight="1">
      <c r="A20" s="55" t="s">
        <v>89</v>
      </c>
      <c r="B20" s="58" t="s">
        <v>168</v>
      </c>
      <c r="C20" s="117"/>
      <c r="D20" s="117"/>
    </row>
    <row r="21" spans="1:4" ht="19.5" customHeight="1">
      <c r="A21" s="57" t="s">
        <v>113</v>
      </c>
      <c r="B21" s="58" t="s">
        <v>104</v>
      </c>
      <c r="C21" s="117"/>
      <c r="D21" s="117"/>
    </row>
    <row r="22" spans="1:4" ht="19.5" customHeight="1" thickBot="1">
      <c r="A22" s="55" t="s">
        <v>125</v>
      </c>
      <c r="B22" s="56" t="s">
        <v>170</v>
      </c>
      <c r="C22" s="116"/>
      <c r="D22" s="116"/>
    </row>
    <row r="23" spans="1:4" ht="19.5" customHeight="1" thickBot="1">
      <c r="A23" s="320" t="s">
        <v>126</v>
      </c>
      <c r="B23" s="322"/>
      <c r="C23" s="120"/>
      <c r="D23" s="120">
        <f>D24+D27+D28+D29+D30</f>
        <v>3353627</v>
      </c>
    </row>
    <row r="24" spans="1:4" ht="19.5" customHeight="1">
      <c r="A24" s="71" t="s">
        <v>55</v>
      </c>
      <c r="B24" s="70" t="s">
        <v>108</v>
      </c>
      <c r="C24" s="122"/>
      <c r="D24" s="122">
        <f>SUM(D25:D26)</f>
        <v>2524233</v>
      </c>
    </row>
    <row r="25" spans="1:4" ht="19.5" customHeight="1">
      <c r="A25" s="66"/>
      <c r="B25" s="65" t="s">
        <v>329</v>
      </c>
      <c r="C25" s="121"/>
      <c r="D25" s="121">
        <v>978524</v>
      </c>
    </row>
    <row r="26" spans="1:4" ht="19.5" customHeight="1">
      <c r="A26" s="66"/>
      <c r="B26" s="65" t="s">
        <v>330</v>
      </c>
      <c r="C26" s="121"/>
      <c r="D26" s="121">
        <v>1545709</v>
      </c>
    </row>
    <row r="27" spans="1:4" ht="19.5" customHeight="1">
      <c r="A27" s="57" t="s">
        <v>56</v>
      </c>
      <c r="B27" s="58" t="s">
        <v>128</v>
      </c>
      <c r="C27" s="117"/>
      <c r="D27" s="117">
        <v>829394</v>
      </c>
    </row>
    <row r="28" spans="1:4" ht="19.5" customHeight="1">
      <c r="A28" s="57" t="s">
        <v>57</v>
      </c>
      <c r="B28" s="58" t="s">
        <v>127</v>
      </c>
      <c r="C28" s="117"/>
      <c r="D28" s="117"/>
    </row>
    <row r="29" spans="1:4" ht="19.5" customHeight="1">
      <c r="A29" s="57" t="s">
        <v>10</v>
      </c>
      <c r="B29" s="58" t="s">
        <v>129</v>
      </c>
      <c r="C29" s="117"/>
      <c r="D29" s="117"/>
    </row>
    <row r="30" spans="1:4" ht="19.5" customHeight="1">
      <c r="A30" s="57" t="s">
        <v>79</v>
      </c>
      <c r="B30" s="58" t="s">
        <v>107</v>
      </c>
      <c r="C30" s="117"/>
      <c r="D30" s="117"/>
    </row>
    <row r="31" spans="1:4" ht="19.5" customHeight="1">
      <c r="A31" s="67" t="s">
        <v>89</v>
      </c>
      <c r="B31" s="68" t="s">
        <v>130</v>
      </c>
      <c r="C31" s="123"/>
      <c r="D31" s="123"/>
    </row>
    <row r="32" spans="1:4" ht="19.5" customHeight="1" thickBot="1">
      <c r="A32" s="72" t="s">
        <v>146</v>
      </c>
      <c r="B32" s="69" t="s">
        <v>131</v>
      </c>
      <c r="C32" s="124"/>
      <c r="D32" s="124"/>
    </row>
    <row r="33" spans="1:4" ht="19.5" customHeight="1">
      <c r="A33" s="53"/>
      <c r="B33" s="54"/>
      <c r="C33" s="54"/>
      <c r="D33" s="54"/>
    </row>
    <row r="34" ht="12.75">
      <c r="A34" s="49"/>
    </row>
    <row r="35" spans="1:2" ht="12.75">
      <c r="A35" s="49" t="s">
        <v>100</v>
      </c>
      <c r="B35" s="24" t="s">
        <v>101</v>
      </c>
    </row>
    <row r="36" ht="12.75">
      <c r="A36" s="49"/>
    </row>
    <row r="37" ht="12.75">
      <c r="A37" s="49"/>
    </row>
    <row r="38" ht="12.75">
      <c r="A38" s="49"/>
    </row>
    <row r="39" ht="12.75">
      <c r="A39" s="49"/>
    </row>
    <row r="40" ht="12.75">
      <c r="A40" s="49"/>
    </row>
    <row r="41" ht="12.75">
      <c r="A41" s="49"/>
    </row>
    <row r="42" ht="12.75">
      <c r="A42" s="49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9"/>
    </row>
    <row r="48" ht="12.75">
      <c r="A48" s="49"/>
    </row>
    <row r="49" ht="12.75">
      <c r="A49" s="49"/>
    </row>
    <row r="50" ht="12.75">
      <c r="A50" s="49"/>
    </row>
  </sheetData>
  <mergeCells count="5">
    <mergeCell ref="A1:E1"/>
    <mergeCell ref="C5:D5"/>
    <mergeCell ref="A14:B14"/>
    <mergeCell ref="A23:B23"/>
    <mergeCell ref="A2:D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9
do uchwały Rady Gminy Biskupiec Nr XXVI/156/04
z dnia 16 grudnia 2004r.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20">
      <selection activeCell="D22" sqref="D22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3" width="12.75390625" style="0" bestFit="1" customWidth="1"/>
    <col min="4" max="4" width="15.75390625" style="0" customWidth="1"/>
    <col min="5" max="5" width="13.875" style="0" customWidth="1"/>
    <col min="6" max="6" width="12.75390625" style="0" customWidth="1"/>
    <col min="7" max="7" width="12.875" style="0" customWidth="1"/>
    <col min="8" max="8" width="12.75390625" style="0" bestFit="1" customWidth="1"/>
    <col min="9" max="9" width="14.375" style="0" customWidth="1"/>
  </cols>
  <sheetData>
    <row r="1" spans="1:9" ht="18">
      <c r="A1" s="318" t="s">
        <v>368</v>
      </c>
      <c r="B1" s="318"/>
      <c r="C1" s="318"/>
      <c r="D1" s="318"/>
      <c r="E1" s="318"/>
      <c r="F1" s="318"/>
      <c r="G1" s="24"/>
      <c r="H1" s="24"/>
      <c r="I1" s="24"/>
    </row>
    <row r="2" spans="1:9" ht="18">
      <c r="A2" s="59"/>
      <c r="B2" s="59"/>
      <c r="C2" s="59"/>
      <c r="D2" s="59"/>
      <c r="E2" s="59"/>
      <c r="F2" s="59"/>
      <c r="G2" s="24"/>
      <c r="H2" s="24"/>
      <c r="I2" s="24"/>
    </row>
    <row r="3" spans="1:9" ht="13.5" thickBot="1">
      <c r="A3" s="24"/>
      <c r="B3" s="24"/>
      <c r="C3" s="24"/>
      <c r="D3" s="24"/>
      <c r="E3" s="24"/>
      <c r="F3" s="100" t="s">
        <v>172</v>
      </c>
      <c r="G3" s="24"/>
      <c r="H3" s="24"/>
      <c r="I3" s="24"/>
    </row>
    <row r="4" spans="1:9" ht="15.75" customHeight="1">
      <c r="A4" s="4"/>
      <c r="B4" s="5"/>
      <c r="C4" s="5" t="s">
        <v>367</v>
      </c>
      <c r="D4" s="342" t="s">
        <v>109</v>
      </c>
      <c r="E4" s="343"/>
      <c r="F4" s="343"/>
      <c r="G4" s="343"/>
      <c r="H4" s="343"/>
      <c r="I4" s="344"/>
    </row>
    <row r="5" spans="1:9" ht="15.75" customHeight="1">
      <c r="A5" s="31"/>
      <c r="B5" s="6" t="s">
        <v>42</v>
      </c>
      <c r="C5" s="126" t="s">
        <v>110</v>
      </c>
      <c r="D5" s="129"/>
      <c r="E5" s="129"/>
      <c r="F5" s="129"/>
      <c r="G5" s="129"/>
      <c r="H5" s="129"/>
      <c r="I5" s="281"/>
    </row>
    <row r="6" spans="1:9" ht="15.75" customHeight="1">
      <c r="A6" s="6" t="s">
        <v>46</v>
      </c>
      <c r="B6" s="6" t="s">
        <v>43</v>
      </c>
      <c r="C6" s="126" t="s">
        <v>111</v>
      </c>
      <c r="D6" s="130">
        <v>2005</v>
      </c>
      <c r="E6" s="130">
        <v>2006</v>
      </c>
      <c r="F6" s="130">
        <v>2007</v>
      </c>
      <c r="G6" s="130">
        <v>2008</v>
      </c>
      <c r="H6" s="130">
        <v>2009</v>
      </c>
      <c r="I6" s="282">
        <v>2010</v>
      </c>
    </row>
    <row r="7" spans="1:9" ht="15.75" customHeight="1">
      <c r="A7" s="31"/>
      <c r="B7" s="32"/>
      <c r="C7" s="126" t="s">
        <v>321</v>
      </c>
      <c r="D7" s="131"/>
      <c r="E7" s="131"/>
      <c r="F7" s="131"/>
      <c r="G7" s="131"/>
      <c r="H7" s="131"/>
      <c r="I7" s="283"/>
    </row>
    <row r="8" spans="1:9" ht="15.75" customHeight="1" thickBot="1">
      <c r="A8" s="31"/>
      <c r="B8" s="33"/>
      <c r="C8" s="126"/>
      <c r="D8" s="132"/>
      <c r="E8" s="132"/>
      <c r="F8" s="132"/>
      <c r="G8" s="225"/>
      <c r="H8" s="225"/>
      <c r="I8" s="284"/>
    </row>
    <row r="9" spans="1:9" ht="7.5" customHeight="1" thickBot="1">
      <c r="A9" s="25">
        <v>1</v>
      </c>
      <c r="B9" s="25">
        <v>2</v>
      </c>
      <c r="C9" s="25">
        <v>3</v>
      </c>
      <c r="D9" s="128">
        <v>4</v>
      </c>
      <c r="E9" s="128">
        <v>5</v>
      </c>
      <c r="F9" s="134">
        <v>6</v>
      </c>
      <c r="G9" s="137">
        <v>7</v>
      </c>
      <c r="H9" s="137">
        <v>8</v>
      </c>
      <c r="I9" s="285">
        <v>9</v>
      </c>
    </row>
    <row r="10" spans="1:9" ht="19.5" customHeight="1">
      <c r="A10" s="308" t="s">
        <v>55</v>
      </c>
      <c r="B10" s="307" t="s">
        <v>78</v>
      </c>
      <c r="C10" s="110"/>
      <c r="D10" s="110"/>
      <c r="E10" s="115"/>
      <c r="F10" s="115"/>
      <c r="G10" s="226"/>
      <c r="H10" s="227"/>
      <c r="I10" s="14"/>
    </row>
    <row r="11" spans="1:9" ht="19.5" customHeight="1">
      <c r="A11" s="46" t="s">
        <v>56</v>
      </c>
      <c r="B11" s="16" t="s">
        <v>80</v>
      </c>
      <c r="C11" s="109">
        <v>4920737</v>
      </c>
      <c r="D11" s="109">
        <v>5544129</v>
      </c>
      <c r="E11" s="109">
        <v>3966080</v>
      </c>
      <c r="F11" s="109">
        <v>2389895</v>
      </c>
      <c r="G11" s="109">
        <v>1259050</v>
      </c>
      <c r="H11" s="127">
        <v>629525</v>
      </c>
      <c r="I11" s="109">
        <v>0</v>
      </c>
    </row>
    <row r="12" spans="1:9" ht="19.5" customHeight="1">
      <c r="A12" s="46" t="s">
        <v>57</v>
      </c>
      <c r="B12" s="16" t="s">
        <v>81</v>
      </c>
      <c r="C12" s="109">
        <v>1892125</v>
      </c>
      <c r="D12" s="109">
        <v>2015133</v>
      </c>
      <c r="E12" s="127">
        <v>849173</v>
      </c>
      <c r="F12" s="127">
        <v>476202</v>
      </c>
      <c r="G12" s="127">
        <v>238102</v>
      </c>
      <c r="H12" s="127">
        <v>0</v>
      </c>
      <c r="I12" s="109">
        <v>0</v>
      </c>
    </row>
    <row r="13" spans="1:9" ht="19.5" customHeight="1">
      <c r="A13" s="46" t="s">
        <v>10</v>
      </c>
      <c r="B13" s="16" t="s">
        <v>82</v>
      </c>
      <c r="C13" s="109"/>
      <c r="D13" s="109"/>
      <c r="E13" s="127"/>
      <c r="F13" s="127"/>
      <c r="G13" s="228"/>
      <c r="H13" s="228"/>
      <c r="I13" s="16"/>
    </row>
    <row r="14" spans="1:9" ht="19.5" customHeight="1">
      <c r="A14" s="12" t="s">
        <v>79</v>
      </c>
      <c r="B14" s="16" t="s">
        <v>83</v>
      </c>
      <c r="C14" s="109"/>
      <c r="D14" s="109"/>
      <c r="E14" s="127"/>
      <c r="F14" s="127"/>
      <c r="G14" s="228"/>
      <c r="H14" s="228"/>
      <c r="I14" s="16"/>
    </row>
    <row r="15" spans="1:9" ht="19.5" customHeight="1">
      <c r="A15" s="12"/>
      <c r="B15" s="16" t="s">
        <v>84</v>
      </c>
      <c r="C15" s="109"/>
      <c r="D15" s="109"/>
      <c r="E15" s="127"/>
      <c r="F15" s="127"/>
      <c r="G15" s="228"/>
      <c r="H15" s="228"/>
      <c r="I15" s="16"/>
    </row>
    <row r="16" spans="1:9" ht="19.5" customHeight="1">
      <c r="A16" s="12"/>
      <c r="B16" s="16" t="s">
        <v>85</v>
      </c>
      <c r="C16" s="109"/>
      <c r="D16" s="109"/>
      <c r="E16" s="127"/>
      <c r="F16" s="133"/>
      <c r="G16" s="229"/>
      <c r="H16" s="229"/>
      <c r="I16" s="51"/>
    </row>
    <row r="17" spans="1:9" ht="19.5" customHeight="1">
      <c r="A17" s="12"/>
      <c r="B17" s="15" t="s">
        <v>87</v>
      </c>
      <c r="C17" s="109"/>
      <c r="D17" s="109"/>
      <c r="E17" s="127"/>
      <c r="F17" s="109"/>
      <c r="G17" s="16"/>
      <c r="H17" s="16"/>
      <c r="I17" s="16"/>
    </row>
    <row r="18" spans="1:9" ht="19.5" customHeight="1">
      <c r="A18" s="12"/>
      <c r="B18" s="15" t="s">
        <v>86</v>
      </c>
      <c r="C18" s="16"/>
      <c r="D18" s="16"/>
      <c r="E18" s="16"/>
      <c r="F18" s="18"/>
      <c r="G18" s="18"/>
      <c r="H18" s="18"/>
      <c r="I18" s="18"/>
    </row>
    <row r="19" spans="1:9" ht="19.5" customHeight="1">
      <c r="A19" s="12"/>
      <c r="B19" s="15" t="s">
        <v>88</v>
      </c>
      <c r="C19" s="16"/>
      <c r="D19" s="16"/>
      <c r="E19" s="16"/>
      <c r="F19" s="16"/>
      <c r="G19" s="16"/>
      <c r="H19" s="16"/>
      <c r="I19" s="16"/>
    </row>
    <row r="20" spans="1:9" ht="19.5" customHeight="1">
      <c r="A20" s="45"/>
      <c r="B20" s="15" t="s">
        <v>171</v>
      </c>
      <c r="C20" s="16"/>
      <c r="D20" s="16"/>
      <c r="E20" s="16"/>
      <c r="F20" s="16"/>
      <c r="G20" s="16"/>
      <c r="H20" s="16"/>
      <c r="I20" s="16"/>
    </row>
    <row r="21" spans="1:9" ht="19.5" customHeight="1">
      <c r="A21" s="12" t="s">
        <v>89</v>
      </c>
      <c r="B21" s="9" t="s">
        <v>112</v>
      </c>
      <c r="C21" s="110">
        <f>SUM(C11:C20)</f>
        <v>6812862</v>
      </c>
      <c r="D21" s="110">
        <f aca="true" t="shared" si="0" ref="D21:I21">D11+D12</f>
        <v>7559262</v>
      </c>
      <c r="E21" s="110">
        <f t="shared" si="0"/>
        <v>4815253</v>
      </c>
      <c r="F21" s="110">
        <f t="shared" si="0"/>
        <v>2866097</v>
      </c>
      <c r="G21" s="125">
        <f t="shared" si="0"/>
        <v>1497152</v>
      </c>
      <c r="H21" s="125">
        <f t="shared" si="0"/>
        <v>629525</v>
      </c>
      <c r="I21" s="125">
        <f t="shared" si="0"/>
        <v>0</v>
      </c>
    </row>
    <row r="22" spans="1:9" ht="19.5" customHeight="1">
      <c r="A22" s="46"/>
      <c r="B22" s="16" t="s">
        <v>369</v>
      </c>
      <c r="C22" s="109">
        <v>2086854</v>
      </c>
      <c r="D22" s="109"/>
      <c r="E22" s="109"/>
      <c r="F22" s="109"/>
      <c r="G22" s="109"/>
      <c r="H22" s="109"/>
      <c r="I22" s="109"/>
    </row>
    <row r="23" spans="1:9" ht="19.5" customHeight="1">
      <c r="A23" s="12" t="s">
        <v>113</v>
      </c>
      <c r="B23" s="9" t="s">
        <v>114</v>
      </c>
      <c r="C23" s="110">
        <v>22854593</v>
      </c>
      <c r="D23" s="110">
        <v>33695012</v>
      </c>
      <c r="E23" s="110">
        <v>25262618</v>
      </c>
      <c r="F23" s="110">
        <v>19777465</v>
      </c>
      <c r="G23" s="111">
        <v>20220126</v>
      </c>
      <c r="H23" s="111">
        <v>20673805</v>
      </c>
      <c r="I23" s="111">
        <v>21294020</v>
      </c>
    </row>
    <row r="24" spans="1:9" ht="27.75" customHeight="1" thickBot="1">
      <c r="A24" s="60" t="s">
        <v>125</v>
      </c>
      <c r="B24" s="99" t="s">
        <v>186</v>
      </c>
      <c r="C24" s="112">
        <f aca="true" t="shared" si="1" ref="C24:I24">C21/C23*100</f>
        <v>29.80959669682151</v>
      </c>
      <c r="D24" s="112">
        <f t="shared" si="1"/>
        <v>22.4343650626983</v>
      </c>
      <c r="E24" s="112">
        <f t="shared" si="1"/>
        <v>19.060783803167194</v>
      </c>
      <c r="F24" s="112">
        <f t="shared" si="1"/>
        <v>14.491730866417916</v>
      </c>
      <c r="G24" s="189">
        <f t="shared" si="1"/>
        <v>7.40426642247432</v>
      </c>
      <c r="H24" s="189">
        <f t="shared" si="1"/>
        <v>3.0450369440942295</v>
      </c>
      <c r="I24" s="189">
        <f t="shared" si="1"/>
        <v>0</v>
      </c>
    </row>
    <row r="25" spans="1:10" ht="12.75">
      <c r="A25" s="24"/>
      <c r="B25" s="24"/>
      <c r="C25" s="24"/>
      <c r="D25" s="24"/>
      <c r="E25" s="24"/>
      <c r="F25" s="24"/>
      <c r="I25" s="280"/>
      <c r="J25" s="280"/>
    </row>
    <row r="26" spans="1:6" ht="12.75">
      <c r="A26" s="24"/>
      <c r="B26" s="24"/>
      <c r="C26" s="24"/>
      <c r="D26" s="24"/>
      <c r="E26" s="24"/>
      <c r="F26" s="24"/>
    </row>
    <row r="27" spans="1:6" ht="12.75">
      <c r="A27" s="24"/>
      <c r="B27" s="24"/>
      <c r="C27" s="24"/>
      <c r="D27" s="24"/>
      <c r="E27" s="24"/>
      <c r="F27" s="24"/>
    </row>
    <row r="28" spans="1:6" ht="12.75">
      <c r="A28" s="24"/>
      <c r="B28" s="24"/>
      <c r="C28" s="24"/>
      <c r="D28" s="24"/>
      <c r="E28" s="24"/>
      <c r="F28" s="24"/>
    </row>
    <row r="29" spans="1:6" ht="12.75">
      <c r="A29" s="24"/>
      <c r="B29" s="24"/>
      <c r="C29" s="24"/>
      <c r="D29" s="24"/>
      <c r="E29" s="24"/>
      <c r="F29" s="24"/>
    </row>
    <row r="30" spans="1:6" ht="12.75">
      <c r="A30" s="24"/>
      <c r="B30" s="24"/>
      <c r="C30" s="24"/>
      <c r="D30" s="24"/>
      <c r="E30" s="24"/>
      <c r="F30" s="24"/>
    </row>
    <row r="31" spans="1:6" ht="12.75">
      <c r="A31" s="24"/>
      <c r="B31" s="24"/>
      <c r="C31" s="24"/>
      <c r="D31" s="24"/>
      <c r="E31" s="24"/>
      <c r="F31" s="24"/>
    </row>
    <row r="32" spans="1:6" ht="12.75">
      <c r="A32" s="24"/>
      <c r="B32" s="24"/>
      <c r="C32" s="24"/>
      <c r="D32" s="24"/>
      <c r="E32" s="24"/>
      <c r="F32" s="24"/>
    </row>
    <row r="33" spans="1:6" ht="12.75">
      <c r="A33" s="24"/>
      <c r="B33" s="24"/>
      <c r="C33" s="24"/>
      <c r="D33" s="24"/>
      <c r="E33" s="24"/>
      <c r="F33" s="24"/>
    </row>
  </sheetData>
  <mergeCells count="2">
    <mergeCell ref="D4:I4"/>
    <mergeCell ref="A1:F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10
do uchwały Rady Gminy Biskupiec Nr
 XXVI/156/04 z dnia 16 grudnia 2004r.
 .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3" sqref="A3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4.375" style="0" customWidth="1"/>
    <col min="4" max="4" width="11.75390625" style="0" bestFit="1" customWidth="1"/>
    <col min="5" max="5" width="9.875" style="0" bestFit="1" customWidth="1"/>
    <col min="6" max="6" width="11.75390625" style="0" bestFit="1" customWidth="1"/>
    <col min="7" max="7" width="10.625" style="0" bestFit="1" customWidth="1"/>
    <col min="8" max="8" width="15.625" style="0" bestFit="1" customWidth="1"/>
  </cols>
  <sheetData>
    <row r="1" spans="1:8" ht="18">
      <c r="A1" s="318" t="s">
        <v>120</v>
      </c>
      <c r="B1" s="318"/>
      <c r="C1" s="318"/>
      <c r="D1" s="318"/>
      <c r="E1" s="318"/>
      <c r="F1" s="318"/>
      <c r="G1" s="318"/>
      <c r="H1" s="318"/>
    </row>
    <row r="2" spans="1:8" ht="18">
      <c r="A2" s="318" t="s">
        <v>311</v>
      </c>
      <c r="B2" s="318"/>
      <c r="C2" s="318"/>
      <c r="D2" s="318"/>
      <c r="E2" s="318"/>
      <c r="F2" s="318"/>
      <c r="G2" s="318"/>
      <c r="H2" s="318"/>
    </row>
    <row r="3" spans="1:8" ht="13.5" customHeight="1">
      <c r="A3" s="59"/>
      <c r="B3" s="59"/>
      <c r="C3" s="59"/>
      <c r="D3" s="59"/>
      <c r="E3" s="59"/>
      <c r="F3" s="59"/>
      <c r="G3" s="59"/>
      <c r="H3" s="59"/>
    </row>
    <row r="4" spans="1:8" ht="13.5" thickBot="1">
      <c r="A4" s="24"/>
      <c r="B4" s="24"/>
      <c r="C4" s="24"/>
      <c r="D4" s="24"/>
      <c r="E4" s="24"/>
      <c r="F4" s="24"/>
      <c r="G4" s="24"/>
      <c r="H4" s="100" t="s">
        <v>172</v>
      </c>
    </row>
    <row r="5" spans="1:8" ht="15" customHeight="1" thickBot="1">
      <c r="A5" s="36"/>
      <c r="B5" s="36"/>
      <c r="C5" s="37" t="s">
        <v>47</v>
      </c>
      <c r="D5" s="372" t="s">
        <v>48</v>
      </c>
      <c r="E5" s="372"/>
      <c r="F5" s="372" t="s">
        <v>45</v>
      </c>
      <c r="G5" s="372"/>
      <c r="H5" s="37" t="s">
        <v>47</v>
      </c>
    </row>
    <row r="6" spans="1:8" ht="15" customHeight="1">
      <c r="A6" s="38" t="s">
        <v>46</v>
      </c>
      <c r="B6" s="38" t="s">
        <v>0</v>
      </c>
      <c r="C6" s="38" t="s">
        <v>230</v>
      </c>
      <c r="D6" s="38" t="s">
        <v>39</v>
      </c>
      <c r="E6" s="38" t="s">
        <v>31</v>
      </c>
      <c r="F6" s="38" t="s">
        <v>39</v>
      </c>
      <c r="G6" s="38" t="s">
        <v>31</v>
      </c>
      <c r="H6" s="38" t="s">
        <v>230</v>
      </c>
    </row>
    <row r="7" spans="1:8" ht="15" customHeight="1">
      <c r="A7" s="38"/>
      <c r="B7" s="38"/>
      <c r="C7" s="38" t="s">
        <v>228</v>
      </c>
      <c r="D7" s="38"/>
      <c r="E7" s="38" t="s">
        <v>51</v>
      </c>
      <c r="F7" s="38"/>
      <c r="G7" s="38" t="s">
        <v>49</v>
      </c>
      <c r="H7" s="38" t="s">
        <v>228</v>
      </c>
    </row>
    <row r="8" spans="1:8" ht="15" customHeight="1" thickBot="1">
      <c r="A8" s="38"/>
      <c r="B8" s="38"/>
      <c r="C8" s="38" t="s">
        <v>231</v>
      </c>
      <c r="D8" s="38"/>
      <c r="E8" s="38" t="s">
        <v>52</v>
      </c>
      <c r="F8" s="38"/>
      <c r="G8" s="38" t="s">
        <v>50</v>
      </c>
      <c r="H8" s="38" t="s">
        <v>229</v>
      </c>
    </row>
    <row r="9" spans="1:8" ht="7.5" customHeight="1" thickBot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</row>
    <row r="10" spans="1:8" ht="21.75" customHeight="1" thickBot="1">
      <c r="A10" s="23" t="s">
        <v>53</v>
      </c>
      <c r="B10" s="22" t="s">
        <v>54</v>
      </c>
      <c r="C10" s="114">
        <f>C12+C13+C14+++C15</f>
        <v>151000</v>
      </c>
      <c r="D10" s="114">
        <f>D12+D13+D14++D15</f>
        <v>1925274</v>
      </c>
      <c r="E10" s="139" t="s">
        <v>232</v>
      </c>
      <c r="F10" s="114">
        <f>F12++F13+F14+F15</f>
        <v>1925274</v>
      </c>
      <c r="G10" s="139" t="s">
        <v>232</v>
      </c>
      <c r="H10" s="114">
        <f>H12+H13+H14+H15</f>
        <v>151000</v>
      </c>
    </row>
    <row r="11" spans="1:8" ht="21.75" customHeight="1">
      <c r="A11" s="12"/>
      <c r="B11" s="35" t="s">
        <v>31</v>
      </c>
      <c r="C11" s="115"/>
      <c r="D11" s="115"/>
      <c r="E11" s="115"/>
      <c r="F11" s="115"/>
      <c r="G11" s="115"/>
      <c r="H11" s="115"/>
    </row>
    <row r="12" spans="1:8" ht="21.75" customHeight="1">
      <c r="A12" s="12"/>
      <c r="B12" s="17" t="s">
        <v>249</v>
      </c>
      <c r="C12" s="111">
        <v>151000</v>
      </c>
      <c r="D12" s="111">
        <v>1925274</v>
      </c>
      <c r="E12" s="138" t="s">
        <v>232</v>
      </c>
      <c r="F12" s="111">
        <v>1925274</v>
      </c>
      <c r="G12" s="138" t="s">
        <v>232</v>
      </c>
      <c r="H12" s="111">
        <v>151000</v>
      </c>
    </row>
    <row r="13" spans="1:8" ht="21.75" customHeight="1">
      <c r="A13" s="12"/>
      <c r="B13" s="34" t="s">
        <v>56</v>
      </c>
      <c r="C13" s="109"/>
      <c r="D13" s="109"/>
      <c r="E13" s="109"/>
      <c r="F13" s="109"/>
      <c r="G13" s="109"/>
      <c r="H13" s="109"/>
    </row>
    <row r="14" spans="1:8" ht="21.75" customHeight="1">
      <c r="A14" s="12"/>
      <c r="B14" s="34" t="s">
        <v>57</v>
      </c>
      <c r="C14" s="109"/>
      <c r="D14" s="109"/>
      <c r="E14" s="109"/>
      <c r="F14" s="109"/>
      <c r="G14" s="109"/>
      <c r="H14" s="109"/>
    </row>
    <row r="15" spans="1:8" ht="21.75" customHeight="1" thickBot="1">
      <c r="A15" s="12"/>
      <c r="B15" s="11" t="s">
        <v>10</v>
      </c>
      <c r="C15" s="110"/>
      <c r="D15" s="110"/>
      <c r="E15" s="110"/>
      <c r="F15" s="110"/>
      <c r="G15" s="110"/>
      <c r="H15" s="110"/>
    </row>
    <row r="16" spans="1:8" ht="21.75" customHeight="1" thickBot="1">
      <c r="A16" s="23" t="s">
        <v>59</v>
      </c>
      <c r="B16" s="22" t="s">
        <v>58</v>
      </c>
      <c r="C16" s="22"/>
      <c r="D16" s="22"/>
      <c r="E16" s="22"/>
      <c r="F16" s="22"/>
      <c r="G16" s="22"/>
      <c r="H16" s="22"/>
    </row>
    <row r="17" spans="1:8" ht="21.75" customHeight="1">
      <c r="A17" s="12"/>
      <c r="B17" s="10" t="s">
        <v>31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7" t="s">
        <v>55</v>
      </c>
      <c r="C18" s="45"/>
      <c r="D18" s="18"/>
      <c r="E18" s="18"/>
      <c r="F18" s="18"/>
      <c r="G18" s="18"/>
      <c r="H18" s="18"/>
    </row>
    <row r="19" spans="1:8" ht="21.75" customHeight="1">
      <c r="A19" s="12"/>
      <c r="B19" s="34" t="s">
        <v>56</v>
      </c>
      <c r="C19" s="16"/>
      <c r="D19" s="16"/>
      <c r="E19" s="16"/>
      <c r="F19" s="16"/>
      <c r="G19" s="16"/>
      <c r="H19" s="16"/>
    </row>
    <row r="20" spans="1:8" ht="21.75" customHeight="1">
      <c r="A20" s="12"/>
      <c r="B20" s="34" t="s">
        <v>57</v>
      </c>
      <c r="C20" s="16"/>
      <c r="D20" s="16"/>
      <c r="E20" s="16"/>
      <c r="F20" s="16"/>
      <c r="G20" s="16"/>
      <c r="H20" s="16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3" t="s">
        <v>61</v>
      </c>
      <c r="B22" s="22" t="s">
        <v>60</v>
      </c>
      <c r="C22" s="114">
        <v>0</v>
      </c>
      <c r="D22" s="114">
        <f>D24+D25+D26+D27</f>
        <v>197000</v>
      </c>
      <c r="E22" s="22"/>
      <c r="F22" s="114">
        <f>F24+F25+F26+F27</f>
        <v>197000</v>
      </c>
      <c r="G22" s="114">
        <f>G24+G25+G26+G27</f>
        <v>0</v>
      </c>
      <c r="H22" s="114">
        <f>H24+H25+H26++H27</f>
        <v>0</v>
      </c>
    </row>
    <row r="23" spans="1:8" ht="21.75" customHeight="1">
      <c r="A23" s="9"/>
      <c r="B23" s="10" t="s">
        <v>31</v>
      </c>
      <c r="C23" s="110"/>
      <c r="D23" s="110"/>
      <c r="E23" s="141"/>
      <c r="F23" s="110"/>
      <c r="G23" s="110"/>
      <c r="H23" s="110"/>
    </row>
    <row r="24" spans="1:8" ht="21.75" customHeight="1">
      <c r="A24" s="9"/>
      <c r="B24" s="140" t="s">
        <v>250</v>
      </c>
      <c r="C24" s="111">
        <v>0</v>
      </c>
      <c r="D24" s="111">
        <v>197000</v>
      </c>
      <c r="E24" s="138" t="s">
        <v>232</v>
      </c>
      <c r="F24" s="111">
        <v>197000</v>
      </c>
      <c r="G24" s="111">
        <v>0</v>
      </c>
      <c r="H24" s="111">
        <v>0</v>
      </c>
    </row>
    <row r="25" spans="1:8" ht="21.75" customHeight="1">
      <c r="A25" s="9"/>
      <c r="B25" s="34" t="s">
        <v>56</v>
      </c>
      <c r="C25" s="109"/>
      <c r="D25" s="109"/>
      <c r="E25" s="142" t="s">
        <v>232</v>
      </c>
      <c r="F25" s="109"/>
      <c r="G25" s="109"/>
      <c r="H25" s="109"/>
    </row>
    <row r="26" spans="1:8" ht="21.75" customHeight="1">
      <c r="A26" s="9"/>
      <c r="B26" s="34" t="s">
        <v>57</v>
      </c>
      <c r="C26" s="109"/>
      <c r="D26" s="109"/>
      <c r="E26" s="142" t="s">
        <v>232</v>
      </c>
      <c r="F26" s="109"/>
      <c r="G26" s="109"/>
      <c r="H26" s="109"/>
    </row>
    <row r="27" spans="1:8" ht="21.75" customHeight="1" thickBot="1">
      <c r="A27" s="9"/>
      <c r="B27" s="11" t="s">
        <v>10</v>
      </c>
      <c r="C27" s="110"/>
      <c r="D27" s="110"/>
      <c r="E27" s="141" t="s">
        <v>232</v>
      </c>
      <c r="F27" s="110"/>
      <c r="G27" s="110"/>
      <c r="H27" s="110"/>
    </row>
    <row r="28" spans="1:8" ht="21.75" customHeight="1" thickBot="1">
      <c r="A28" s="371" t="s">
        <v>62</v>
      </c>
      <c r="B28" s="371"/>
      <c r="C28" s="114">
        <f>C10+C16+C22</f>
        <v>151000</v>
      </c>
      <c r="D28" s="114">
        <f>D10+D16+D22</f>
        <v>2122274</v>
      </c>
      <c r="E28" s="139" t="s">
        <v>232</v>
      </c>
      <c r="F28" s="114">
        <f>F10+F16+F22</f>
        <v>2122274</v>
      </c>
      <c r="G28" s="114"/>
      <c r="H28" s="114">
        <f>H10+H22</f>
        <v>151000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 xml:space="preserve">&amp;R&amp;9Załącznik nr 11
do uchwały Rady Gminy Biskupiec Nr XXVI/156/04 
z dnia 16 grudnia 2004r.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0" sqref="B9:B10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18" t="s">
        <v>233</v>
      </c>
      <c r="B1" s="318"/>
      <c r="C1" s="318"/>
    </row>
    <row r="2" spans="1:3" ht="19.5" customHeight="1">
      <c r="A2" s="318" t="s">
        <v>322</v>
      </c>
      <c r="B2" s="318"/>
      <c r="C2" s="318"/>
    </row>
    <row r="3" spans="1:3" ht="19.5" customHeight="1">
      <c r="A3" s="59"/>
      <c r="B3" s="59"/>
      <c r="C3" s="59"/>
    </row>
    <row r="4" spans="1:3" ht="19.5" customHeight="1" thickBot="1">
      <c r="A4" s="24"/>
      <c r="B4" s="24"/>
      <c r="C4" s="104" t="s">
        <v>187</v>
      </c>
    </row>
    <row r="5" spans="1:3" ht="19.5" customHeight="1">
      <c r="A5" s="30" t="s">
        <v>73</v>
      </c>
      <c r="B5" s="30" t="s">
        <v>75</v>
      </c>
      <c r="C5" s="30"/>
    </row>
    <row r="6" spans="1:3" ht="19.5" customHeight="1">
      <c r="A6" s="41" t="s">
        <v>74</v>
      </c>
      <c r="B6" s="41" t="s">
        <v>76</v>
      </c>
      <c r="C6" s="41" t="s">
        <v>173</v>
      </c>
    </row>
    <row r="7" spans="1:3" ht="19.5" customHeight="1" thickBot="1">
      <c r="A7" s="41"/>
      <c r="B7" s="41" t="s">
        <v>77</v>
      </c>
      <c r="C7" s="41"/>
    </row>
    <row r="8" spans="1:3" ht="7.5" customHeight="1" thickBot="1">
      <c r="A8" s="25">
        <v>1</v>
      </c>
      <c r="B8" s="25">
        <v>2</v>
      </c>
      <c r="C8" s="25">
        <v>3</v>
      </c>
    </row>
    <row r="9" spans="1:3" ht="30" customHeight="1">
      <c r="A9" s="3"/>
      <c r="B9" s="3"/>
      <c r="C9" s="143">
        <v>0</v>
      </c>
    </row>
    <row r="10" spans="1:3" ht="30" customHeight="1">
      <c r="A10" s="28"/>
      <c r="B10" s="28"/>
      <c r="C10" s="28"/>
    </row>
    <row r="11" spans="1:3" ht="30" customHeight="1">
      <c r="A11" s="28"/>
      <c r="B11" s="28"/>
      <c r="C11" s="28"/>
    </row>
    <row r="12" spans="1:3" ht="30" customHeight="1">
      <c r="A12" s="28"/>
      <c r="B12" s="28"/>
      <c r="C12" s="28"/>
    </row>
    <row r="13" spans="1:3" ht="30" customHeight="1" thickBot="1">
      <c r="A13" s="27"/>
      <c r="B13" s="27"/>
      <c r="C13" s="144">
        <v>0</v>
      </c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12
do uchwały Rady Gminy Nr 
z dnia 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6" sqref="A6"/>
    </sheetView>
  </sheetViews>
  <sheetFormatPr defaultColWidth="9.00390625" defaultRowHeight="12.75"/>
  <cols>
    <col min="1" max="1" width="57.125" style="24" customWidth="1"/>
    <col min="2" max="2" width="31.75390625" style="24" customWidth="1"/>
    <col min="3" max="16384" width="9.125" style="24" customWidth="1"/>
  </cols>
  <sheetData>
    <row r="1" spans="1:2" ht="19.5" customHeight="1">
      <c r="A1" s="330" t="s">
        <v>292</v>
      </c>
      <c r="B1" s="330"/>
    </row>
    <row r="2" spans="1:2" ht="19.5" customHeight="1">
      <c r="A2" s="59"/>
      <c r="B2" s="59"/>
    </row>
    <row r="3" ht="19.5" customHeight="1" thickBot="1">
      <c r="B3" s="104" t="s">
        <v>187</v>
      </c>
    </row>
    <row r="4" spans="1:2" ht="19.5" customHeight="1" thickBot="1">
      <c r="A4" s="30" t="s">
        <v>176</v>
      </c>
      <c r="B4" s="30" t="s">
        <v>175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9" t="s">
        <v>251</v>
      </c>
      <c r="B6" s="110">
        <v>113300</v>
      </c>
    </row>
    <row r="7" spans="1:2" ht="30" customHeight="1">
      <c r="A7" s="16" t="s">
        <v>252</v>
      </c>
      <c r="B7" s="109">
        <v>216300</v>
      </c>
    </row>
    <row r="8" spans="1:2" ht="30" customHeight="1">
      <c r="A8" s="16"/>
      <c r="B8" s="109"/>
    </row>
    <row r="9" spans="1:2" ht="30" customHeight="1" thickBot="1">
      <c r="A9" s="51"/>
      <c r="B9" s="125"/>
    </row>
    <row r="10" spans="1:2" ht="30" customHeight="1" thickBot="1">
      <c r="A10" s="81" t="s">
        <v>177</v>
      </c>
      <c r="B10" s="114">
        <f>B6+B7+B8</f>
        <v>329600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13
do uchwały Rady Gminy Biskupiec Nr XXVI/156/04 
 z dnia 16 grudnia 2004r.    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8" sqref="A8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330" t="s">
        <v>290</v>
      </c>
      <c r="B1" s="330"/>
    </row>
    <row r="2" spans="1:2" ht="19.5" customHeight="1">
      <c r="A2" s="59"/>
      <c r="B2" s="59"/>
    </row>
    <row r="3" spans="1:2" ht="19.5" customHeight="1" thickBot="1">
      <c r="A3" s="24"/>
      <c r="B3" s="100" t="s">
        <v>172</v>
      </c>
    </row>
    <row r="4" spans="1:2" ht="19.5" customHeight="1" thickBot="1">
      <c r="A4" s="30" t="s">
        <v>174</v>
      </c>
      <c r="B4" s="30" t="s">
        <v>175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145" t="s">
        <v>331</v>
      </c>
      <c r="B6" s="147">
        <v>21000</v>
      </c>
    </row>
    <row r="7" spans="1:2" ht="30" customHeight="1">
      <c r="A7" s="146"/>
      <c r="B7" s="135"/>
    </row>
    <row r="8" spans="1:2" ht="30" customHeight="1">
      <c r="A8" s="146"/>
      <c r="B8" s="135"/>
    </row>
    <row r="9" spans="1:2" ht="30" customHeight="1" thickBot="1">
      <c r="A9" s="146"/>
      <c r="B9" s="135"/>
    </row>
    <row r="10" spans="1:2" ht="30" customHeight="1" thickBot="1">
      <c r="A10" s="81" t="s">
        <v>177</v>
      </c>
      <c r="B10" s="114">
        <f>B6+B7+B8</f>
        <v>21000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14
do uchwały Rady Gminy Biskupiec Nr XXVI/156/04 
z dnia 16 grudnia 2004r.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7" sqref="A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330" t="s">
        <v>323</v>
      </c>
      <c r="B1" s="330"/>
    </row>
    <row r="2" spans="1:2" ht="19.5" customHeight="1">
      <c r="A2" s="59"/>
      <c r="B2" s="59"/>
    </row>
    <row r="3" spans="1:2" ht="19.5" customHeight="1" thickBot="1">
      <c r="A3" s="24"/>
      <c r="B3" s="104" t="s">
        <v>187</v>
      </c>
    </row>
    <row r="4" spans="1:2" ht="19.5" customHeight="1" thickBot="1">
      <c r="A4" s="30" t="s">
        <v>73</v>
      </c>
      <c r="B4" s="30" t="s">
        <v>175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3"/>
      <c r="B6" s="143">
        <v>0</v>
      </c>
    </row>
    <row r="7" spans="1:2" ht="30" customHeight="1">
      <c r="A7" s="136"/>
      <c r="B7" s="28"/>
    </row>
    <row r="8" spans="1:2" ht="30" customHeight="1">
      <c r="A8" s="28"/>
      <c r="B8" s="28"/>
    </row>
    <row r="9" spans="1:2" ht="30" customHeight="1" thickBot="1">
      <c r="A9" s="28"/>
      <c r="B9" s="28"/>
    </row>
    <row r="10" spans="1:2" ht="30" customHeight="1" thickBot="1">
      <c r="A10" s="81" t="s">
        <v>177</v>
      </c>
      <c r="B10" s="23">
        <v>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15
do uchwały Rady Gminy  Nr
z dnia   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A4" sqref="A4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330" t="s">
        <v>324</v>
      </c>
      <c r="B1" s="330"/>
    </row>
    <row r="2" spans="1:2" ht="19.5" customHeight="1">
      <c r="A2" s="59"/>
      <c r="B2" s="59"/>
    </row>
    <row r="3" spans="1:2" ht="19.5" customHeight="1" thickBot="1">
      <c r="A3" s="24"/>
      <c r="B3" s="104" t="s">
        <v>187</v>
      </c>
    </row>
    <row r="4" spans="1:2" ht="19.5" customHeight="1" thickBot="1">
      <c r="A4" s="30" t="s">
        <v>73</v>
      </c>
      <c r="B4" s="30" t="s">
        <v>175</v>
      </c>
    </row>
    <row r="5" spans="1:2" ht="7.5" customHeight="1" thickBot="1">
      <c r="A5" s="25">
        <v>1</v>
      </c>
      <c r="B5" s="25">
        <v>2</v>
      </c>
    </row>
    <row r="6" spans="1:2" ht="30" customHeight="1">
      <c r="A6" s="3"/>
      <c r="B6" s="143">
        <v>0</v>
      </c>
    </row>
    <row r="7" spans="1:2" ht="30" customHeight="1">
      <c r="A7" s="28"/>
      <c r="B7" s="28"/>
    </row>
    <row r="8" spans="1:2" ht="30" customHeight="1">
      <c r="A8" s="28"/>
      <c r="B8" s="28"/>
    </row>
    <row r="9" spans="1:2" ht="30" customHeight="1" thickBot="1">
      <c r="A9" s="28"/>
      <c r="B9" s="28"/>
    </row>
    <row r="10" spans="1:2" ht="30" customHeight="1" thickBot="1">
      <c r="A10" s="81" t="s">
        <v>177</v>
      </c>
      <c r="B10" s="23">
        <v>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16
do uchwały Rady Gminy Nr 
z dnia  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8" sqref="B8"/>
    </sheetView>
  </sheetViews>
  <sheetFormatPr defaultColWidth="9.00390625" defaultRowHeight="12.75"/>
  <cols>
    <col min="1" max="1" width="5.25390625" style="24" bestFit="1" customWidth="1"/>
    <col min="2" max="2" width="60.625" style="24" customWidth="1"/>
    <col min="3" max="3" width="17.75390625" style="24" customWidth="1"/>
    <col min="4" max="16384" width="9.125" style="24" customWidth="1"/>
  </cols>
  <sheetData>
    <row r="1" spans="1:10" ht="19.5" customHeight="1">
      <c r="A1" s="318" t="s">
        <v>141</v>
      </c>
      <c r="B1" s="318"/>
      <c r="C1" s="318"/>
      <c r="D1" s="59"/>
      <c r="E1" s="59"/>
      <c r="F1" s="59"/>
      <c r="G1" s="59"/>
      <c r="H1" s="59"/>
      <c r="I1" s="59"/>
      <c r="J1" s="59"/>
    </row>
    <row r="2" spans="1:7" ht="19.5" customHeight="1">
      <c r="A2" s="318" t="s">
        <v>196</v>
      </c>
      <c r="B2" s="318"/>
      <c r="C2" s="318"/>
      <c r="D2" s="59"/>
      <c r="E2" s="59"/>
      <c r="F2" s="59"/>
      <c r="G2" s="59"/>
    </row>
    <row r="4" ht="13.5" thickBot="1">
      <c r="C4" s="100" t="s">
        <v>172</v>
      </c>
    </row>
    <row r="5" spans="1:10" ht="19.5" customHeight="1" thickBot="1">
      <c r="A5" s="30" t="s">
        <v>46</v>
      </c>
      <c r="B5" s="30" t="s">
        <v>0</v>
      </c>
      <c r="C5" s="30" t="s">
        <v>325</v>
      </c>
      <c r="D5" s="79"/>
      <c r="E5" s="79"/>
      <c r="F5" s="79"/>
      <c r="G5" s="79"/>
      <c r="H5" s="79"/>
      <c r="I5" s="80"/>
      <c r="J5" s="80"/>
    </row>
    <row r="6" spans="1:10" ht="19.5" customHeight="1" thickBot="1">
      <c r="A6" s="81" t="s">
        <v>53</v>
      </c>
      <c r="B6" s="82" t="s">
        <v>133</v>
      </c>
      <c r="C6" s="148">
        <f>C7</f>
        <v>41000</v>
      </c>
      <c r="D6" s="79"/>
      <c r="E6" s="79"/>
      <c r="F6" s="79"/>
      <c r="G6" s="79"/>
      <c r="H6" s="79"/>
      <c r="I6" s="80"/>
      <c r="J6" s="80"/>
    </row>
    <row r="7" spans="1:10" ht="19.5" customHeight="1">
      <c r="A7" s="83" t="s">
        <v>55</v>
      </c>
      <c r="B7" s="84" t="s">
        <v>134</v>
      </c>
      <c r="C7" s="149">
        <v>41000</v>
      </c>
      <c r="D7" s="79"/>
      <c r="E7" s="79"/>
      <c r="F7" s="79"/>
      <c r="G7" s="79"/>
      <c r="H7" s="79"/>
      <c r="I7" s="80"/>
      <c r="J7" s="80"/>
    </row>
    <row r="8" spans="1:10" ht="19.5" customHeight="1">
      <c r="A8" s="73" t="s">
        <v>56</v>
      </c>
      <c r="B8" s="74" t="s">
        <v>135</v>
      </c>
      <c r="C8" s="150"/>
      <c r="D8" s="79"/>
      <c r="E8" s="79"/>
      <c r="F8" s="79"/>
      <c r="G8" s="79"/>
      <c r="H8" s="79"/>
      <c r="I8" s="80"/>
      <c r="J8" s="80"/>
    </row>
    <row r="9" spans="1:10" ht="19.5" customHeight="1">
      <c r="A9" s="73" t="s">
        <v>57</v>
      </c>
      <c r="B9" s="74" t="s">
        <v>136</v>
      </c>
      <c r="C9" s="150"/>
      <c r="D9" s="79"/>
      <c r="E9" s="79"/>
      <c r="F9" s="79"/>
      <c r="G9" s="79"/>
      <c r="H9" s="79"/>
      <c r="I9" s="80"/>
      <c r="J9" s="80"/>
    </row>
    <row r="10" spans="1:10" ht="19.5" customHeight="1" thickBot="1">
      <c r="A10" s="83" t="s">
        <v>10</v>
      </c>
      <c r="B10" s="84" t="s">
        <v>137</v>
      </c>
      <c r="C10" s="149"/>
      <c r="D10" s="79"/>
      <c r="E10" s="79"/>
      <c r="F10" s="79"/>
      <c r="G10" s="79"/>
      <c r="H10" s="79"/>
      <c r="I10" s="80"/>
      <c r="J10" s="80"/>
    </row>
    <row r="11" spans="1:10" ht="19.5" customHeight="1" thickBot="1">
      <c r="A11" s="81" t="s">
        <v>59</v>
      </c>
      <c r="B11" s="82" t="s">
        <v>48</v>
      </c>
      <c r="C11" s="148">
        <f>C12+C13+C14</f>
        <v>30000</v>
      </c>
      <c r="D11" s="79"/>
      <c r="E11" s="79"/>
      <c r="F11" s="79"/>
      <c r="G11" s="79"/>
      <c r="H11" s="79"/>
      <c r="I11" s="80"/>
      <c r="J11" s="80"/>
    </row>
    <row r="12" spans="1:10" ht="19.5" customHeight="1">
      <c r="A12" s="83" t="s">
        <v>55</v>
      </c>
      <c r="B12" s="75" t="s">
        <v>234</v>
      </c>
      <c r="C12" s="149">
        <v>30000</v>
      </c>
      <c r="D12" s="79"/>
      <c r="E12" s="79"/>
      <c r="F12" s="79"/>
      <c r="G12" s="79"/>
      <c r="H12" s="79"/>
      <c r="I12" s="80"/>
      <c r="J12" s="80"/>
    </row>
    <row r="13" spans="1:10" ht="19.5" customHeight="1">
      <c r="A13" s="73" t="s">
        <v>56</v>
      </c>
      <c r="B13" s="76" t="s">
        <v>178</v>
      </c>
      <c r="C13" s="150"/>
      <c r="D13" s="79"/>
      <c r="E13" s="79"/>
      <c r="F13" s="79"/>
      <c r="G13" s="79"/>
      <c r="H13" s="79"/>
      <c r="I13" s="80"/>
      <c r="J13" s="80"/>
    </row>
    <row r="14" spans="1:10" ht="19.5" customHeight="1" thickBot="1">
      <c r="A14" s="73" t="s">
        <v>10</v>
      </c>
      <c r="B14" s="76" t="s">
        <v>235</v>
      </c>
      <c r="C14" s="150"/>
      <c r="D14" s="79"/>
      <c r="E14" s="79"/>
      <c r="F14" s="79"/>
      <c r="G14" s="79"/>
      <c r="H14" s="79"/>
      <c r="I14" s="80"/>
      <c r="J14" s="80"/>
    </row>
    <row r="15" spans="1:10" ht="19.5" customHeight="1" thickBot="1">
      <c r="A15" s="81" t="s">
        <v>61</v>
      </c>
      <c r="B15" s="82" t="s">
        <v>45</v>
      </c>
      <c r="C15" s="148">
        <f>C16+C23</f>
        <v>68000</v>
      </c>
      <c r="D15" s="79"/>
      <c r="E15" s="79"/>
      <c r="F15" s="79"/>
      <c r="G15" s="79"/>
      <c r="H15" s="79"/>
      <c r="I15" s="80"/>
      <c r="J15" s="80"/>
    </row>
    <row r="16" spans="1:10" ht="19.5" customHeight="1">
      <c r="A16" s="83" t="s">
        <v>55</v>
      </c>
      <c r="B16" s="75" t="s">
        <v>138</v>
      </c>
      <c r="C16" s="149">
        <v>68000</v>
      </c>
      <c r="D16" s="79"/>
      <c r="E16" s="79"/>
      <c r="F16" s="79"/>
      <c r="G16" s="79"/>
      <c r="H16" s="79"/>
      <c r="I16" s="80"/>
      <c r="J16" s="80"/>
    </row>
    <row r="17" spans="1:10" ht="19.5" customHeight="1">
      <c r="A17" s="73"/>
      <c r="B17" s="76" t="s">
        <v>179</v>
      </c>
      <c r="C17" s="150"/>
      <c r="D17" s="79"/>
      <c r="E17" s="79"/>
      <c r="F17" s="79"/>
      <c r="G17" s="79"/>
      <c r="H17" s="79"/>
      <c r="I17" s="80"/>
      <c r="J17" s="80"/>
    </row>
    <row r="18" spans="1:10" ht="19.5" customHeight="1">
      <c r="A18" s="73"/>
      <c r="B18" s="76" t="s">
        <v>180</v>
      </c>
      <c r="C18" s="150">
        <v>12000</v>
      </c>
      <c r="D18" s="79"/>
      <c r="E18" s="79"/>
      <c r="F18" s="79"/>
      <c r="G18" s="79"/>
      <c r="H18" s="79"/>
      <c r="I18" s="80"/>
      <c r="J18" s="80"/>
    </row>
    <row r="19" spans="1:10" ht="19.5" customHeight="1">
      <c r="A19" s="73"/>
      <c r="B19" s="76" t="s">
        <v>181</v>
      </c>
      <c r="C19" s="150">
        <v>17000</v>
      </c>
      <c r="D19" s="79"/>
      <c r="E19" s="79"/>
      <c r="F19" s="79"/>
      <c r="G19" s="79"/>
      <c r="H19" s="79"/>
      <c r="I19" s="80"/>
      <c r="J19" s="80"/>
    </row>
    <row r="20" spans="1:10" ht="19.5" customHeight="1">
      <c r="A20" s="73"/>
      <c r="B20" s="76" t="s">
        <v>182</v>
      </c>
      <c r="C20" s="150">
        <v>1000</v>
      </c>
      <c r="D20" s="79"/>
      <c r="E20" s="79"/>
      <c r="F20" s="79"/>
      <c r="G20" s="79"/>
      <c r="H20" s="79"/>
      <c r="I20" s="80"/>
      <c r="J20" s="80"/>
    </row>
    <row r="21" spans="1:10" ht="19.5" customHeight="1">
      <c r="A21" s="73"/>
      <c r="B21" s="77" t="s">
        <v>183</v>
      </c>
      <c r="C21" s="150">
        <v>38000</v>
      </c>
      <c r="D21" s="79"/>
      <c r="E21" s="79"/>
      <c r="F21" s="79"/>
      <c r="G21" s="79"/>
      <c r="H21" s="79"/>
      <c r="I21" s="80"/>
      <c r="J21" s="80"/>
    </row>
    <row r="22" spans="1:10" ht="19.5" customHeight="1">
      <c r="A22" s="73"/>
      <c r="B22" s="76" t="s">
        <v>184</v>
      </c>
      <c r="C22" s="150"/>
      <c r="D22" s="79"/>
      <c r="E22" s="79"/>
      <c r="F22" s="79"/>
      <c r="G22" s="79"/>
      <c r="H22" s="79"/>
      <c r="I22" s="80"/>
      <c r="J22" s="80"/>
    </row>
    <row r="23" spans="1:10" ht="19.5" customHeight="1">
      <c r="A23" s="73" t="s">
        <v>56</v>
      </c>
      <c r="B23" s="76" t="s">
        <v>142</v>
      </c>
      <c r="C23" s="150"/>
      <c r="D23" s="79"/>
      <c r="E23" s="79"/>
      <c r="F23" s="79"/>
      <c r="G23" s="79"/>
      <c r="H23" s="79"/>
      <c r="I23" s="80"/>
      <c r="J23" s="80"/>
    </row>
    <row r="24" spans="1:10" ht="30.75" thickBot="1">
      <c r="A24" s="83"/>
      <c r="B24" s="78" t="s">
        <v>185</v>
      </c>
      <c r="C24" s="149"/>
      <c r="D24" s="79"/>
      <c r="E24" s="79"/>
      <c r="F24" s="79"/>
      <c r="G24" s="79"/>
      <c r="H24" s="79"/>
      <c r="I24" s="80"/>
      <c r="J24" s="80"/>
    </row>
    <row r="25" spans="1:10" ht="19.5" customHeight="1" thickBot="1">
      <c r="A25" s="81" t="s">
        <v>139</v>
      </c>
      <c r="B25" s="82" t="s">
        <v>140</v>
      </c>
      <c r="C25" s="148">
        <v>3000</v>
      </c>
      <c r="D25" s="79"/>
      <c r="E25" s="79"/>
      <c r="F25" s="79"/>
      <c r="G25" s="79"/>
      <c r="H25" s="79"/>
      <c r="I25" s="80"/>
      <c r="J25" s="80"/>
    </row>
    <row r="26" spans="1:10" ht="19.5" customHeight="1">
      <c r="A26" s="83" t="s">
        <v>55</v>
      </c>
      <c r="B26" s="84" t="s">
        <v>134</v>
      </c>
      <c r="C26" s="149">
        <v>3000</v>
      </c>
      <c r="D26" s="79"/>
      <c r="E26" s="79"/>
      <c r="F26" s="79"/>
      <c r="G26" s="79"/>
      <c r="H26" s="79"/>
      <c r="I26" s="80"/>
      <c r="J26" s="80"/>
    </row>
    <row r="27" spans="1:10" ht="19.5" customHeight="1">
      <c r="A27" s="73" t="s">
        <v>56</v>
      </c>
      <c r="B27" s="74" t="s">
        <v>135</v>
      </c>
      <c r="C27" s="150"/>
      <c r="D27" s="79"/>
      <c r="E27" s="79"/>
      <c r="F27" s="79"/>
      <c r="G27" s="79"/>
      <c r="H27" s="79"/>
      <c r="I27" s="80"/>
      <c r="J27" s="80"/>
    </row>
    <row r="28" spans="1:10" ht="19.5" customHeight="1">
      <c r="A28" s="83" t="s">
        <v>57</v>
      </c>
      <c r="B28" s="84" t="s">
        <v>136</v>
      </c>
      <c r="C28" s="149"/>
      <c r="D28" s="79"/>
      <c r="E28" s="79"/>
      <c r="F28" s="79"/>
      <c r="G28" s="79"/>
      <c r="H28" s="79"/>
      <c r="I28" s="80"/>
      <c r="J28" s="80"/>
    </row>
    <row r="29" spans="1:10" ht="19.5" customHeight="1" thickBot="1">
      <c r="A29" s="101" t="s">
        <v>10</v>
      </c>
      <c r="B29" s="102" t="s">
        <v>137</v>
      </c>
      <c r="C29" s="151"/>
      <c r="D29" s="79"/>
      <c r="E29" s="79"/>
      <c r="F29" s="79"/>
      <c r="G29" s="79"/>
      <c r="H29" s="79"/>
      <c r="I29" s="80"/>
      <c r="J29" s="80"/>
    </row>
    <row r="30" spans="1:10" ht="15">
      <c r="A30" s="79"/>
      <c r="B30" s="79"/>
      <c r="C30" s="79"/>
      <c r="D30" s="79"/>
      <c r="E30" s="79"/>
      <c r="F30" s="79"/>
      <c r="G30" s="79"/>
      <c r="H30" s="79"/>
      <c r="I30" s="80"/>
      <c r="J30" s="80"/>
    </row>
    <row r="31" spans="1:10" ht="15">
      <c r="A31" s="79"/>
      <c r="B31" s="79"/>
      <c r="C31" s="79"/>
      <c r="D31" s="79"/>
      <c r="E31" s="79"/>
      <c r="F31" s="79"/>
      <c r="G31" s="79"/>
      <c r="H31" s="79"/>
      <c r="I31" s="80"/>
      <c r="J31" s="80"/>
    </row>
    <row r="32" spans="1:10" ht="15">
      <c r="A32" s="79"/>
      <c r="B32" s="79"/>
      <c r="C32" s="79"/>
      <c r="D32" s="79"/>
      <c r="E32" s="79"/>
      <c r="F32" s="79"/>
      <c r="G32" s="79"/>
      <c r="H32" s="79"/>
      <c r="I32" s="80"/>
      <c r="J32" s="80"/>
    </row>
    <row r="33" spans="1:10" ht="15">
      <c r="A33" s="79"/>
      <c r="B33" s="79"/>
      <c r="C33" s="79"/>
      <c r="D33" s="79"/>
      <c r="E33" s="79"/>
      <c r="F33" s="79"/>
      <c r="G33" s="79"/>
      <c r="H33" s="79"/>
      <c r="I33" s="80"/>
      <c r="J33" s="80"/>
    </row>
    <row r="34" spans="1:10" ht="15">
      <c r="A34" s="79"/>
      <c r="B34" s="79"/>
      <c r="C34" s="79"/>
      <c r="D34" s="79"/>
      <c r="E34" s="79"/>
      <c r="F34" s="79"/>
      <c r="G34" s="79"/>
      <c r="H34" s="79"/>
      <c r="I34" s="80"/>
      <c r="J34" s="80"/>
    </row>
    <row r="35" spans="1:10" ht="15">
      <c r="A35" s="79"/>
      <c r="B35" s="79"/>
      <c r="C35" s="79"/>
      <c r="D35" s="79"/>
      <c r="E35" s="79"/>
      <c r="F35" s="79"/>
      <c r="G35" s="79"/>
      <c r="H35" s="79"/>
      <c r="I35" s="80"/>
      <c r="J35" s="80"/>
    </row>
    <row r="36" spans="1:10" ht="15">
      <c r="A36" s="80"/>
      <c r="B36" s="80"/>
      <c r="C36" s="80"/>
      <c r="D36" s="80"/>
      <c r="E36" s="80"/>
      <c r="F36" s="80"/>
      <c r="G36" s="80"/>
      <c r="H36" s="80"/>
      <c r="I36" s="80"/>
      <c r="J36" s="80"/>
    </row>
    <row r="37" spans="1:10" ht="15">
      <c r="A37" s="80"/>
      <c r="B37" s="80"/>
      <c r="C37" s="80"/>
      <c r="D37" s="80"/>
      <c r="E37" s="80"/>
      <c r="F37" s="80"/>
      <c r="G37" s="80"/>
      <c r="H37" s="80"/>
      <c r="I37" s="80"/>
      <c r="J37" s="80"/>
    </row>
    <row r="38" spans="1:10" ht="15">
      <c r="A38" s="80"/>
      <c r="B38" s="80"/>
      <c r="C38" s="80"/>
      <c r="D38" s="80"/>
      <c r="E38" s="80"/>
      <c r="F38" s="80"/>
      <c r="G38" s="80"/>
      <c r="H38" s="80"/>
      <c r="I38" s="80"/>
      <c r="J38" s="80"/>
    </row>
    <row r="39" spans="1:10" ht="15">
      <c r="A39" s="80"/>
      <c r="B39" s="80"/>
      <c r="C39" s="80"/>
      <c r="D39" s="80"/>
      <c r="E39" s="80"/>
      <c r="F39" s="80"/>
      <c r="G39" s="80"/>
      <c r="H39" s="80"/>
      <c r="I39" s="80"/>
      <c r="J39" s="80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17
do uchwały Rady Gminy Biskupiec Nr XXVI/156/04
z dnia 16 grudnia 2004r. 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0">
      <selection activeCell="H19" sqref="H19"/>
    </sheetView>
  </sheetViews>
  <sheetFormatPr defaultColWidth="9.00390625" defaultRowHeight="12.75"/>
  <cols>
    <col min="1" max="1" width="5.75390625" style="54" customWidth="1"/>
    <col min="2" max="2" width="25.25390625" style="54" customWidth="1"/>
    <col min="3" max="3" width="10.00390625" style="54" customWidth="1"/>
    <col min="4" max="4" width="10.00390625" style="24" customWidth="1"/>
    <col min="5" max="8" width="10.125" style="24" bestFit="1" customWidth="1"/>
    <col min="9" max="16384" width="9.125" style="24" customWidth="1"/>
  </cols>
  <sheetData>
    <row r="1" spans="1:10" ht="19.5" customHeight="1">
      <c r="A1" s="373" t="s">
        <v>332</v>
      </c>
      <c r="B1" s="373"/>
      <c r="C1" s="373"/>
      <c r="D1" s="373"/>
      <c r="E1" s="373"/>
      <c r="F1" s="373"/>
      <c r="G1" s="373"/>
      <c r="H1" s="373"/>
      <c r="I1" s="373"/>
      <c r="J1" s="59"/>
    </row>
    <row r="2" spans="1:7" ht="19.5" customHeight="1" thickBot="1">
      <c r="A2" s="373"/>
      <c r="B2" s="373"/>
      <c r="C2" s="373"/>
      <c r="D2" s="59"/>
      <c r="E2" s="59"/>
      <c r="F2" s="59"/>
      <c r="G2" s="59"/>
    </row>
    <row r="3" spans="1:8" ht="12.75">
      <c r="A3" s="374" t="s">
        <v>333</v>
      </c>
      <c r="B3" s="376" t="s">
        <v>0</v>
      </c>
      <c r="C3" s="378" t="s">
        <v>343</v>
      </c>
      <c r="D3" s="376" t="s">
        <v>366</v>
      </c>
      <c r="E3" s="376"/>
      <c r="F3" s="376"/>
      <c r="G3" s="376"/>
      <c r="H3" s="380"/>
    </row>
    <row r="4" spans="1:8" ht="12.75">
      <c r="A4" s="375"/>
      <c r="B4" s="377"/>
      <c r="C4" s="379"/>
      <c r="D4" s="233">
        <v>2006</v>
      </c>
      <c r="E4" s="233">
        <v>2007</v>
      </c>
      <c r="F4" s="233">
        <v>2008</v>
      </c>
      <c r="G4" s="233">
        <v>2009</v>
      </c>
      <c r="H4" s="234">
        <v>2010</v>
      </c>
    </row>
    <row r="5" spans="1:10" ht="16.5" customHeight="1">
      <c r="A5" s="232" t="s">
        <v>53</v>
      </c>
      <c r="B5" s="235" t="s">
        <v>114</v>
      </c>
      <c r="C5" s="236">
        <f aca="true" t="shared" si="0" ref="C5:H5">C6+C10+C11+C12+C13</f>
        <v>33695012</v>
      </c>
      <c r="D5" s="236">
        <f t="shared" si="0"/>
        <v>25262618</v>
      </c>
      <c r="E5" s="236">
        <f t="shared" si="0"/>
        <v>19777465</v>
      </c>
      <c r="F5" s="236">
        <f t="shared" si="0"/>
        <v>20220126</v>
      </c>
      <c r="G5" s="236">
        <f t="shared" si="0"/>
        <v>20673805</v>
      </c>
      <c r="H5" s="248">
        <f t="shared" si="0"/>
        <v>21294020</v>
      </c>
      <c r="I5" s="80"/>
      <c r="J5" s="80"/>
    </row>
    <row r="6" spans="1:10" ht="15" customHeight="1">
      <c r="A6" s="237" t="s">
        <v>334</v>
      </c>
      <c r="B6" s="238" t="s">
        <v>344</v>
      </c>
      <c r="C6" s="239">
        <v>6512157</v>
      </c>
      <c r="D6" s="239">
        <v>6422138</v>
      </c>
      <c r="E6" s="239">
        <v>6603472</v>
      </c>
      <c r="F6" s="239">
        <v>6801577</v>
      </c>
      <c r="G6" s="239">
        <v>7005624</v>
      </c>
      <c r="H6" s="240">
        <v>7215793</v>
      </c>
      <c r="I6" s="80"/>
      <c r="J6" s="80"/>
    </row>
    <row r="7" spans="1:10" ht="15" customHeight="1">
      <c r="A7" s="241">
        <v>1</v>
      </c>
      <c r="B7" s="242" t="s">
        <v>345</v>
      </c>
      <c r="C7" s="243">
        <v>3122071</v>
      </c>
      <c r="D7" s="243">
        <v>4334470</v>
      </c>
      <c r="E7" s="243">
        <v>4464504</v>
      </c>
      <c r="F7" s="243">
        <v>4568439</v>
      </c>
      <c r="G7" s="243">
        <v>4736392</v>
      </c>
      <c r="H7" s="244">
        <v>4878484</v>
      </c>
      <c r="I7" s="80"/>
      <c r="J7" s="80"/>
    </row>
    <row r="8" spans="1:10" ht="15" customHeight="1">
      <c r="A8" s="241">
        <v>2</v>
      </c>
      <c r="B8" s="242" t="s">
        <v>346</v>
      </c>
      <c r="C8" s="243">
        <v>156309</v>
      </c>
      <c r="D8" s="243">
        <v>90234</v>
      </c>
      <c r="E8" s="243">
        <v>41587</v>
      </c>
      <c r="F8" s="243">
        <v>42211</v>
      </c>
      <c r="G8" s="243">
        <v>42844</v>
      </c>
      <c r="H8" s="244">
        <v>44130</v>
      </c>
      <c r="I8" s="80"/>
      <c r="J8" s="80"/>
    </row>
    <row r="9" spans="1:10" ht="30.75" customHeight="1">
      <c r="A9" s="241">
        <v>3</v>
      </c>
      <c r="B9" s="224" t="s">
        <v>347</v>
      </c>
      <c r="C9" s="243">
        <v>1086152</v>
      </c>
      <c r="D9" s="243">
        <v>1118737</v>
      </c>
      <c r="E9" s="243">
        <v>1152299</v>
      </c>
      <c r="F9" s="243">
        <v>1186868</v>
      </c>
      <c r="G9" s="243">
        <v>1222474</v>
      </c>
      <c r="H9" s="244">
        <v>1259148</v>
      </c>
      <c r="I9" s="80"/>
      <c r="J9" s="80"/>
    </row>
    <row r="10" spans="1:10" ht="19.5" customHeight="1">
      <c r="A10" s="237" t="s">
        <v>335</v>
      </c>
      <c r="B10" s="238" t="s">
        <v>348</v>
      </c>
      <c r="C10" s="239">
        <v>9562692</v>
      </c>
      <c r="D10" s="239">
        <v>9895821</v>
      </c>
      <c r="E10" s="239">
        <v>10044258</v>
      </c>
      <c r="F10" s="239">
        <v>10194922</v>
      </c>
      <c r="G10" s="239">
        <v>10347846</v>
      </c>
      <c r="H10" s="240">
        <v>10658281</v>
      </c>
      <c r="I10" s="80"/>
      <c r="J10" s="80"/>
    </row>
    <row r="11" spans="1:10" ht="32.25" customHeight="1">
      <c r="A11" s="237" t="s">
        <v>336</v>
      </c>
      <c r="B11" s="231" t="s">
        <v>349</v>
      </c>
      <c r="C11" s="239">
        <v>2688075</v>
      </c>
      <c r="D11" s="239">
        <v>2768718</v>
      </c>
      <c r="E11" s="239">
        <v>2851779</v>
      </c>
      <c r="F11" s="239">
        <v>2937332</v>
      </c>
      <c r="G11" s="239">
        <v>3025452</v>
      </c>
      <c r="H11" s="240">
        <v>3116216</v>
      </c>
      <c r="I11" s="80"/>
      <c r="J11" s="80"/>
    </row>
    <row r="12" spans="1:10" ht="22.5" customHeight="1">
      <c r="A12" s="237" t="s">
        <v>364</v>
      </c>
      <c r="B12" s="231" t="s">
        <v>350</v>
      </c>
      <c r="C12" s="239">
        <v>262000</v>
      </c>
      <c r="D12" s="239">
        <v>269860</v>
      </c>
      <c r="E12" s="239">
        <v>277956</v>
      </c>
      <c r="F12" s="239">
        <v>286295</v>
      </c>
      <c r="G12" s="239">
        <v>294883</v>
      </c>
      <c r="H12" s="240">
        <v>303730</v>
      </c>
      <c r="I12" s="80"/>
      <c r="J12" s="80"/>
    </row>
    <row r="13" spans="1:10" ht="33" customHeight="1">
      <c r="A13" s="237" t="s">
        <v>337</v>
      </c>
      <c r="B13" s="231" t="s">
        <v>365</v>
      </c>
      <c r="C13" s="239">
        <v>14670088</v>
      </c>
      <c r="D13" s="239">
        <v>5906081</v>
      </c>
      <c r="E13" s="239">
        <v>0</v>
      </c>
      <c r="F13" s="239">
        <v>0</v>
      </c>
      <c r="G13" s="239">
        <v>0</v>
      </c>
      <c r="H13" s="240">
        <v>0</v>
      </c>
      <c r="I13" s="80"/>
      <c r="J13" s="80"/>
    </row>
    <row r="14" spans="1:10" ht="19.5" customHeight="1">
      <c r="A14" s="232" t="s">
        <v>59</v>
      </c>
      <c r="B14" s="235" t="s">
        <v>351</v>
      </c>
      <c r="C14" s="236">
        <f aca="true" t="shared" si="1" ref="C14:H14">C15+C16</f>
        <v>34441412</v>
      </c>
      <c r="D14" s="236">
        <f t="shared" si="1"/>
        <v>25097529</v>
      </c>
      <c r="E14" s="236">
        <f t="shared" si="1"/>
        <v>19750470</v>
      </c>
      <c r="F14" s="236">
        <f t="shared" si="1"/>
        <v>20189727</v>
      </c>
      <c r="G14" s="236">
        <f t="shared" si="1"/>
        <v>20632573</v>
      </c>
      <c r="H14" s="248">
        <f t="shared" si="1"/>
        <v>21226550</v>
      </c>
      <c r="I14" s="80"/>
      <c r="J14" s="80"/>
    </row>
    <row r="15" spans="1:10" ht="19.5" customHeight="1">
      <c r="A15" s="241" t="s">
        <v>334</v>
      </c>
      <c r="B15" s="242" t="s">
        <v>138</v>
      </c>
      <c r="C15" s="243">
        <v>15582481</v>
      </c>
      <c r="D15" s="243">
        <v>17202512</v>
      </c>
      <c r="E15" s="243">
        <v>15950470</v>
      </c>
      <c r="F15" s="243">
        <v>16189727</v>
      </c>
      <c r="G15" s="243">
        <v>16432573</v>
      </c>
      <c r="H15" s="244">
        <v>16926550</v>
      </c>
      <c r="I15" s="80"/>
      <c r="J15" s="80"/>
    </row>
    <row r="16" spans="1:10" ht="19.5" customHeight="1">
      <c r="A16" s="241" t="s">
        <v>335</v>
      </c>
      <c r="B16" s="242" t="s">
        <v>142</v>
      </c>
      <c r="C16" s="243">
        <v>18858931</v>
      </c>
      <c r="D16" s="243">
        <v>7895017</v>
      </c>
      <c r="E16" s="243">
        <v>3800000</v>
      </c>
      <c r="F16" s="243">
        <v>4000000</v>
      </c>
      <c r="G16" s="243">
        <v>4200000</v>
      </c>
      <c r="H16" s="244">
        <v>4300000</v>
      </c>
      <c r="I16" s="80"/>
      <c r="J16" s="80"/>
    </row>
    <row r="17" spans="1:10" ht="19.5" customHeight="1">
      <c r="A17" s="232" t="s">
        <v>61</v>
      </c>
      <c r="B17" s="235" t="s">
        <v>352</v>
      </c>
      <c r="C17" s="236">
        <f aca="true" t="shared" si="2" ref="C17:H17">C18+C22+C26+C27</f>
        <v>3673627</v>
      </c>
      <c r="D17" s="236">
        <f t="shared" si="2"/>
        <v>3042878</v>
      </c>
      <c r="E17" s="236">
        <f t="shared" si="2"/>
        <v>2164155</v>
      </c>
      <c r="F17" s="236">
        <f t="shared" si="2"/>
        <v>1536988</v>
      </c>
      <c r="G17" s="236">
        <f t="shared" si="2"/>
        <v>1004437</v>
      </c>
      <c r="H17" s="248">
        <f t="shared" si="2"/>
        <v>720645</v>
      </c>
      <c r="I17" s="80"/>
      <c r="J17" s="80"/>
    </row>
    <row r="18" spans="1:10" ht="27" customHeight="1">
      <c r="A18" s="237" t="s">
        <v>334</v>
      </c>
      <c r="B18" s="231" t="s">
        <v>353</v>
      </c>
      <c r="C18" s="239">
        <f aca="true" t="shared" si="3" ref="C18:H18">SUM(C19:C21)</f>
        <v>3673627</v>
      </c>
      <c r="D18" s="239">
        <f t="shared" si="3"/>
        <v>3042878</v>
      </c>
      <c r="E18" s="239">
        <f t="shared" si="3"/>
        <v>2164155</v>
      </c>
      <c r="F18" s="239">
        <f t="shared" si="3"/>
        <v>1536988</v>
      </c>
      <c r="G18" s="239">
        <f t="shared" si="3"/>
        <v>1004437</v>
      </c>
      <c r="H18" s="240">
        <f t="shared" si="3"/>
        <v>720645</v>
      </c>
      <c r="I18" s="80"/>
      <c r="J18" s="80"/>
    </row>
    <row r="19" spans="1:10" ht="25.5" customHeight="1">
      <c r="A19" s="241">
        <v>1</v>
      </c>
      <c r="B19" s="224" t="s">
        <v>354</v>
      </c>
      <c r="C19" s="243">
        <v>1807918</v>
      </c>
      <c r="D19" s="243">
        <v>2744009</v>
      </c>
      <c r="E19" s="243">
        <v>1949156</v>
      </c>
      <c r="F19" s="243">
        <v>1368945</v>
      </c>
      <c r="G19" s="243">
        <v>867627</v>
      </c>
      <c r="H19" s="244">
        <v>629525</v>
      </c>
      <c r="I19" s="80"/>
      <c r="J19" s="80"/>
    </row>
    <row r="20" spans="1:10" ht="27.75" customHeight="1">
      <c r="A20" s="241" t="s">
        <v>338</v>
      </c>
      <c r="B20" s="224" t="s">
        <v>355</v>
      </c>
      <c r="C20" s="243">
        <v>1545709</v>
      </c>
      <c r="D20" s="243"/>
      <c r="E20" s="243"/>
      <c r="F20" s="243"/>
      <c r="G20" s="243"/>
      <c r="H20" s="244"/>
      <c r="I20" s="80"/>
      <c r="J20" s="80"/>
    </row>
    <row r="21" spans="1:10" ht="19.5" customHeight="1">
      <c r="A21" s="241">
        <v>2</v>
      </c>
      <c r="B21" s="242" t="s">
        <v>356</v>
      </c>
      <c r="C21" s="243">
        <v>320000</v>
      </c>
      <c r="D21" s="243">
        <v>298869</v>
      </c>
      <c r="E21" s="243">
        <v>214999</v>
      </c>
      <c r="F21" s="243">
        <v>168043</v>
      </c>
      <c r="G21" s="243">
        <v>136810</v>
      </c>
      <c r="H21" s="244">
        <v>91120</v>
      </c>
      <c r="I21" s="80"/>
      <c r="J21" s="80"/>
    </row>
    <row r="22" spans="1:10" ht="25.5" customHeight="1">
      <c r="A22" s="245" t="s">
        <v>335</v>
      </c>
      <c r="B22" s="246" t="s">
        <v>357</v>
      </c>
      <c r="C22" s="247">
        <f aca="true" t="shared" si="4" ref="C22:H22">SUM(C23:C25)</f>
        <v>0</v>
      </c>
      <c r="D22" s="247">
        <f t="shared" si="4"/>
        <v>0</v>
      </c>
      <c r="E22" s="247">
        <f t="shared" si="4"/>
        <v>0</v>
      </c>
      <c r="F22" s="247">
        <f t="shared" si="4"/>
        <v>0</v>
      </c>
      <c r="G22" s="247">
        <f t="shared" si="4"/>
        <v>0</v>
      </c>
      <c r="H22" s="253">
        <f t="shared" si="4"/>
        <v>0</v>
      </c>
      <c r="I22" s="80"/>
      <c r="J22" s="80"/>
    </row>
    <row r="23" spans="1:10" ht="23.25" customHeight="1">
      <c r="A23" s="241">
        <v>1</v>
      </c>
      <c r="B23" s="224" t="s">
        <v>354</v>
      </c>
      <c r="C23" s="243"/>
      <c r="D23" s="243"/>
      <c r="E23" s="243"/>
      <c r="F23" s="243"/>
      <c r="G23" s="243"/>
      <c r="H23" s="244"/>
      <c r="I23" s="80"/>
      <c r="J23" s="80"/>
    </row>
    <row r="24" spans="1:10" ht="24.75" customHeight="1">
      <c r="A24" s="241" t="s">
        <v>338</v>
      </c>
      <c r="B24" s="224" t="s">
        <v>355</v>
      </c>
      <c r="C24" s="243"/>
      <c r="D24" s="243"/>
      <c r="E24" s="243"/>
      <c r="F24" s="243"/>
      <c r="G24" s="243"/>
      <c r="H24" s="244"/>
      <c r="I24" s="80"/>
      <c r="J24" s="80"/>
    </row>
    <row r="25" spans="1:10" ht="19.5" customHeight="1">
      <c r="A25" s="241">
        <v>2</v>
      </c>
      <c r="B25" s="242" t="s">
        <v>356</v>
      </c>
      <c r="C25" s="243"/>
      <c r="D25" s="243"/>
      <c r="E25" s="243"/>
      <c r="F25" s="243"/>
      <c r="G25" s="243"/>
      <c r="H25" s="244"/>
      <c r="I25" s="80"/>
      <c r="J25" s="80"/>
    </row>
    <row r="26" spans="1:10" ht="22.5">
      <c r="A26" s="237" t="s">
        <v>336</v>
      </c>
      <c r="B26" s="231" t="s">
        <v>358</v>
      </c>
      <c r="C26" s="239">
        <v>0</v>
      </c>
      <c r="D26" s="239">
        <v>0</v>
      </c>
      <c r="E26" s="239">
        <v>0</v>
      </c>
      <c r="F26" s="239">
        <v>0</v>
      </c>
      <c r="G26" s="239">
        <v>0</v>
      </c>
      <c r="H26" s="240">
        <v>0</v>
      </c>
      <c r="I26" s="80"/>
      <c r="J26" s="80"/>
    </row>
    <row r="27" spans="1:10" ht="19.5" customHeight="1">
      <c r="A27" s="237" t="s">
        <v>339</v>
      </c>
      <c r="B27" s="238" t="s">
        <v>359</v>
      </c>
      <c r="C27" s="239">
        <v>0</v>
      </c>
      <c r="D27" s="239">
        <v>0</v>
      </c>
      <c r="E27" s="239">
        <v>0</v>
      </c>
      <c r="F27" s="239">
        <v>0</v>
      </c>
      <c r="G27" s="239">
        <v>0</v>
      </c>
      <c r="H27" s="240">
        <v>0</v>
      </c>
      <c r="I27" s="80"/>
      <c r="J27" s="80"/>
    </row>
    <row r="28" spans="1:10" ht="19.5" customHeight="1">
      <c r="A28" s="232" t="s">
        <v>139</v>
      </c>
      <c r="B28" s="235" t="s">
        <v>360</v>
      </c>
      <c r="C28" s="236">
        <f aca="true" t="shared" si="5" ref="C28:H28">C5-C14</f>
        <v>-746400</v>
      </c>
      <c r="D28" s="236">
        <f t="shared" si="5"/>
        <v>165089</v>
      </c>
      <c r="E28" s="236">
        <f t="shared" si="5"/>
        <v>26995</v>
      </c>
      <c r="F28" s="236">
        <f t="shared" si="5"/>
        <v>30399</v>
      </c>
      <c r="G28" s="236">
        <f t="shared" si="5"/>
        <v>41232</v>
      </c>
      <c r="H28" s="248">
        <f t="shared" si="5"/>
        <v>67470</v>
      </c>
      <c r="I28" s="80"/>
      <c r="J28" s="80"/>
    </row>
    <row r="29" spans="1:10" ht="19.5" customHeight="1">
      <c r="A29" s="232" t="s">
        <v>341</v>
      </c>
      <c r="B29" s="235" t="s">
        <v>361</v>
      </c>
      <c r="C29" s="236">
        <v>7559262</v>
      </c>
      <c r="D29" s="236">
        <v>4815253</v>
      </c>
      <c r="E29" s="236">
        <v>2866097</v>
      </c>
      <c r="F29" s="236">
        <v>1497152</v>
      </c>
      <c r="G29" s="236">
        <v>629525</v>
      </c>
      <c r="H29" s="248">
        <v>0</v>
      </c>
      <c r="I29" s="80"/>
      <c r="J29" s="80"/>
    </row>
    <row r="30" spans="1:10" ht="19.5" customHeight="1">
      <c r="A30" s="232" t="s">
        <v>342</v>
      </c>
      <c r="B30" s="235" t="s">
        <v>362</v>
      </c>
      <c r="C30" s="249">
        <f aca="true" t="shared" si="6" ref="C30:H30">C29/C5</f>
        <v>0.224343650626983</v>
      </c>
      <c r="D30" s="249">
        <f t="shared" si="6"/>
        <v>0.19060783803167194</v>
      </c>
      <c r="E30" s="249">
        <f t="shared" si="6"/>
        <v>0.14491730866417915</v>
      </c>
      <c r="F30" s="249">
        <f t="shared" si="6"/>
        <v>0.0740426642247432</v>
      </c>
      <c r="G30" s="249">
        <f t="shared" si="6"/>
        <v>0.030450369440942295</v>
      </c>
      <c r="H30" s="249">
        <f t="shared" si="6"/>
        <v>0</v>
      </c>
      <c r="I30" s="80"/>
      <c r="J30" s="80"/>
    </row>
    <row r="31" spans="1:10" ht="19.5" customHeight="1" thickBot="1">
      <c r="A31" s="250" t="s">
        <v>340</v>
      </c>
      <c r="B31" s="251" t="s">
        <v>363</v>
      </c>
      <c r="C31" s="252">
        <f aca="true" t="shared" si="7" ref="C31:H31">C17/C5</f>
        <v>0.10902584038254683</v>
      </c>
      <c r="D31" s="252">
        <f t="shared" si="7"/>
        <v>0.12044982827987187</v>
      </c>
      <c r="E31" s="252">
        <f t="shared" si="7"/>
        <v>0.10942529793378473</v>
      </c>
      <c r="F31" s="252">
        <f t="shared" si="7"/>
        <v>0.07601278053361289</v>
      </c>
      <c r="G31" s="252">
        <f t="shared" si="7"/>
        <v>0.048585008903779446</v>
      </c>
      <c r="H31" s="252">
        <f t="shared" si="7"/>
        <v>0.03384259994120415</v>
      </c>
      <c r="I31" s="80"/>
      <c r="J31" s="80"/>
    </row>
    <row r="32" spans="1:10" ht="15">
      <c r="A32" s="213"/>
      <c r="B32" s="213"/>
      <c r="C32" s="213"/>
      <c r="D32" s="79"/>
      <c r="E32" s="79"/>
      <c r="F32" s="79"/>
      <c r="G32" s="79"/>
      <c r="H32" s="79"/>
      <c r="I32" s="80"/>
      <c r="J32" s="80"/>
    </row>
    <row r="33" spans="1:10" ht="15">
      <c r="A33" s="213"/>
      <c r="B33" s="213"/>
      <c r="C33" s="213"/>
      <c r="D33" s="79"/>
      <c r="E33" s="79"/>
      <c r="F33" s="79"/>
      <c r="G33" s="79"/>
      <c r="H33" s="79"/>
      <c r="I33" s="80"/>
      <c r="J33" s="80"/>
    </row>
    <row r="34" spans="1:10" ht="15">
      <c r="A34" s="213"/>
      <c r="B34" s="213"/>
      <c r="C34" s="213"/>
      <c r="D34" s="79"/>
      <c r="E34" s="79"/>
      <c r="F34" s="79"/>
      <c r="G34" s="79"/>
      <c r="H34" s="79"/>
      <c r="I34" s="80"/>
      <c r="J34" s="80"/>
    </row>
    <row r="35" spans="1:10" ht="15">
      <c r="A35" s="213"/>
      <c r="B35" s="213"/>
      <c r="C35" s="213"/>
      <c r="D35" s="79"/>
      <c r="E35" s="79"/>
      <c r="F35" s="79"/>
      <c r="G35" s="79"/>
      <c r="H35" s="79"/>
      <c r="I35" s="80"/>
      <c r="J35" s="80"/>
    </row>
    <row r="36" spans="1:10" ht="15">
      <c r="A36" s="213"/>
      <c r="B36" s="213"/>
      <c r="C36" s="213"/>
      <c r="D36" s="79"/>
      <c r="E36" s="79"/>
      <c r="F36" s="79"/>
      <c r="G36" s="79"/>
      <c r="H36" s="79"/>
      <c r="I36" s="80"/>
      <c r="J36" s="80"/>
    </row>
    <row r="37" spans="1:10" ht="15">
      <c r="A37" s="213"/>
      <c r="B37" s="213"/>
      <c r="C37" s="213"/>
      <c r="D37" s="79"/>
      <c r="E37" s="79"/>
      <c r="F37" s="79"/>
      <c r="G37" s="79"/>
      <c r="H37" s="79"/>
      <c r="I37" s="80"/>
      <c r="J37" s="80"/>
    </row>
    <row r="38" spans="1:10" ht="15">
      <c r="A38" s="214"/>
      <c r="B38" s="214"/>
      <c r="C38" s="214"/>
      <c r="D38" s="80"/>
      <c r="E38" s="80"/>
      <c r="F38" s="80"/>
      <c r="G38" s="80"/>
      <c r="H38" s="80"/>
      <c r="I38" s="80"/>
      <c r="J38" s="80"/>
    </row>
    <row r="39" spans="1:10" ht="15">
      <c r="A39" s="214"/>
      <c r="B39" s="214"/>
      <c r="C39" s="214"/>
      <c r="D39" s="80"/>
      <c r="E39" s="80"/>
      <c r="F39" s="80"/>
      <c r="G39" s="80"/>
      <c r="H39" s="80"/>
      <c r="I39" s="80"/>
      <c r="J39" s="80"/>
    </row>
    <row r="40" spans="1:10" ht="15">
      <c r="A40" s="214"/>
      <c r="B40" s="214"/>
      <c r="C40" s="214"/>
      <c r="D40" s="80"/>
      <c r="E40" s="80"/>
      <c r="F40" s="80"/>
      <c r="G40" s="80"/>
      <c r="H40" s="80"/>
      <c r="I40" s="80"/>
      <c r="J40" s="80"/>
    </row>
    <row r="41" spans="1:10" ht="15">
      <c r="A41" s="214"/>
      <c r="B41" s="214"/>
      <c r="C41" s="214"/>
      <c r="D41" s="80"/>
      <c r="E41" s="80"/>
      <c r="F41" s="80"/>
      <c r="G41" s="80"/>
      <c r="H41" s="80"/>
      <c r="I41" s="80"/>
      <c r="J41" s="80"/>
    </row>
  </sheetData>
  <mergeCells count="6">
    <mergeCell ref="A2:C2"/>
    <mergeCell ref="A1:I1"/>
    <mergeCell ref="A3:A4"/>
    <mergeCell ref="B3:B4"/>
    <mergeCell ref="C3:C4"/>
    <mergeCell ref="D3:H3"/>
  </mergeCells>
  <printOptions horizontalCentered="1" verticalCentered="1"/>
  <pageMargins left="0.5905511811023623" right="0.5905511811023623" top="1.04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uchwały Rady Gminy Biskupiec Nr XXVI/156/04 
z dnia 16 grudnia 2004r.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75" zoomScaleNormal="75" workbookViewId="0" topLeftCell="A10">
      <selection activeCell="H22" sqref="H22"/>
    </sheetView>
  </sheetViews>
  <sheetFormatPr defaultColWidth="9.00390625" defaultRowHeight="12.75"/>
  <cols>
    <col min="1" max="1" width="36.375" style="0" customWidth="1"/>
    <col min="2" max="2" width="14.75390625" style="0" customWidth="1"/>
    <col min="3" max="3" width="15.25390625" style="0" customWidth="1"/>
    <col min="4" max="4" width="9.875" style="192" customWidth="1"/>
    <col min="5" max="5" width="9.375" style="0" customWidth="1"/>
    <col min="6" max="6" width="9.25390625" style="0" customWidth="1"/>
  </cols>
  <sheetData>
    <row r="1" spans="1:6" ht="21">
      <c r="A1" s="314" t="s">
        <v>310</v>
      </c>
      <c r="B1" s="314"/>
      <c r="C1" s="314"/>
      <c r="D1" s="314"/>
      <c r="E1" s="314"/>
      <c r="F1" s="314"/>
    </row>
    <row r="2" ht="13.5" thickBot="1">
      <c r="F2" s="43" t="s">
        <v>172</v>
      </c>
    </row>
    <row r="3" spans="1:13" ht="15.75" thickBot="1">
      <c r="A3" s="4"/>
      <c r="B3" s="5" t="s">
        <v>1</v>
      </c>
      <c r="C3" s="5" t="s">
        <v>3</v>
      </c>
      <c r="D3" s="193" t="s">
        <v>4</v>
      </c>
      <c r="E3" s="313" t="s">
        <v>7</v>
      </c>
      <c r="F3" s="313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309</v>
      </c>
      <c r="D4" s="194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308</v>
      </c>
      <c r="C5" s="6"/>
      <c r="D5" s="194" t="s">
        <v>6</v>
      </c>
      <c r="E5" s="6" t="s">
        <v>164</v>
      </c>
      <c r="F5" s="6" t="s">
        <v>188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254">
        <v>4</v>
      </c>
      <c r="E6" s="8">
        <v>5</v>
      </c>
      <c r="F6" s="8">
        <v>6</v>
      </c>
    </row>
    <row r="7" spans="1:6" ht="12.75">
      <c r="A7" s="14" t="s">
        <v>132</v>
      </c>
      <c r="B7" s="108"/>
      <c r="C7" s="108">
        <v>4208223</v>
      </c>
      <c r="D7" s="195"/>
      <c r="E7" s="195"/>
      <c r="F7" s="195"/>
    </row>
    <row r="8" spans="1:6" ht="12.75">
      <c r="A8" s="15" t="s">
        <v>197</v>
      </c>
      <c r="B8" s="109"/>
      <c r="C8" s="109">
        <v>1751000</v>
      </c>
      <c r="D8" s="196"/>
      <c r="E8" s="197"/>
      <c r="F8" s="198"/>
    </row>
    <row r="9" spans="1:6" ht="12.75">
      <c r="A9" s="15" t="s">
        <v>198</v>
      </c>
      <c r="B9" s="109"/>
      <c r="C9" s="109">
        <v>819713</v>
      </c>
      <c r="D9" s="259"/>
      <c r="E9" s="203"/>
      <c r="F9" s="198"/>
    </row>
    <row r="10" spans="1:6" ht="12.75">
      <c r="A10" s="10" t="s">
        <v>149</v>
      </c>
      <c r="B10" s="110"/>
      <c r="C10" s="255">
        <v>97700</v>
      </c>
      <c r="D10" s="261"/>
      <c r="E10" s="263"/>
      <c r="F10" s="257"/>
    </row>
    <row r="11" spans="1:6" ht="12.75">
      <c r="A11" s="17" t="s">
        <v>199</v>
      </c>
      <c r="B11" s="111"/>
      <c r="C11" s="256"/>
      <c r="D11" s="262"/>
      <c r="E11" s="197"/>
      <c r="F11" s="258"/>
    </row>
    <row r="12" spans="1:6" ht="12.75">
      <c r="A12" s="19" t="s">
        <v>201</v>
      </c>
      <c r="B12" s="111"/>
      <c r="C12" s="111">
        <v>64510</v>
      </c>
      <c r="D12" s="260"/>
      <c r="E12" s="206"/>
      <c r="F12" s="207"/>
    </row>
    <row r="13" spans="1:6" ht="12.75">
      <c r="A13" s="15" t="s">
        <v>200</v>
      </c>
      <c r="B13" s="109"/>
      <c r="C13" s="109">
        <v>5540</v>
      </c>
      <c r="D13" s="259"/>
      <c r="E13" s="203"/>
      <c r="F13" s="208"/>
    </row>
    <row r="14" spans="1:6" ht="12.75">
      <c r="A14" s="10" t="s">
        <v>150</v>
      </c>
      <c r="B14" s="110"/>
      <c r="C14" s="255"/>
      <c r="D14" s="261"/>
      <c r="E14" s="203"/>
      <c r="F14" s="264"/>
    </row>
    <row r="15" spans="1:6" ht="12.75">
      <c r="A15" s="17" t="s">
        <v>202</v>
      </c>
      <c r="B15" s="111"/>
      <c r="C15" s="256">
        <v>1300</v>
      </c>
      <c r="D15" s="266"/>
      <c r="E15" s="200"/>
      <c r="F15" s="265"/>
    </row>
    <row r="16" spans="1:6" ht="12.75">
      <c r="A16" s="10" t="s">
        <v>151</v>
      </c>
      <c r="B16" s="110"/>
      <c r="C16" s="255"/>
      <c r="D16" s="261"/>
      <c r="E16" s="203"/>
      <c r="F16" s="264"/>
    </row>
    <row r="17" spans="1:6" ht="13.5" thickBot="1">
      <c r="A17" s="61" t="s">
        <v>203</v>
      </c>
      <c r="B17" s="111"/>
      <c r="C17" s="256">
        <v>1084852</v>
      </c>
      <c r="D17" s="201"/>
      <c r="E17" s="201"/>
      <c r="F17" s="258"/>
    </row>
    <row r="18" spans="1:6" ht="12.75">
      <c r="A18" s="14" t="s">
        <v>11</v>
      </c>
      <c r="B18" s="108"/>
      <c r="C18" s="108">
        <f>C19+C20</f>
        <v>156309</v>
      </c>
      <c r="D18" s="197"/>
      <c r="E18" s="200"/>
      <c r="F18" s="195"/>
    </row>
    <row r="19" spans="1:6" ht="12.75">
      <c r="A19" s="15" t="s">
        <v>12</v>
      </c>
      <c r="B19" s="109"/>
      <c r="C19" s="109">
        <v>21000</v>
      </c>
      <c r="D19" s="198"/>
      <c r="E19" s="198"/>
      <c r="F19" s="198"/>
    </row>
    <row r="20" spans="1:6" ht="13.5" thickBot="1">
      <c r="A20" s="20" t="s">
        <v>13</v>
      </c>
      <c r="B20" s="112"/>
      <c r="C20" s="112">
        <v>135309</v>
      </c>
      <c r="D20" s="199"/>
      <c r="E20" s="197"/>
      <c r="F20" s="199"/>
    </row>
    <row r="21" spans="1:6" ht="12.75">
      <c r="A21" s="9" t="s">
        <v>14</v>
      </c>
      <c r="B21" s="110"/>
      <c r="C21" s="110"/>
      <c r="D21" s="204"/>
      <c r="E21" s="316"/>
      <c r="F21" s="200"/>
    </row>
    <row r="22" spans="1:6" ht="13.5" thickBot="1">
      <c r="A22" s="21" t="s">
        <v>15</v>
      </c>
      <c r="B22" s="113"/>
      <c r="C22" s="113"/>
      <c r="D22" s="201"/>
      <c r="E22" s="317"/>
      <c r="F22" s="201"/>
    </row>
    <row r="23" spans="1:6" ht="13.5" thickBot="1">
      <c r="A23" s="22" t="s">
        <v>16</v>
      </c>
      <c r="B23" s="114"/>
      <c r="C23" s="114">
        <v>2147625</v>
      </c>
      <c r="D23" s="202"/>
      <c r="E23" s="202"/>
      <c r="F23" s="202"/>
    </row>
    <row r="24" spans="1:6" ht="12.75">
      <c r="A24" s="9" t="s">
        <v>17</v>
      </c>
      <c r="B24" s="110"/>
      <c r="C24" s="110"/>
      <c r="D24" s="200"/>
      <c r="E24" s="200"/>
      <c r="F24" s="200"/>
    </row>
    <row r="25" spans="1:6" ht="13.5" thickBot="1">
      <c r="A25" s="12" t="s">
        <v>271</v>
      </c>
      <c r="B25" s="110"/>
      <c r="C25" s="110">
        <f>C7+C18+C23</f>
        <v>6512157</v>
      </c>
      <c r="D25" s="200"/>
      <c r="E25" s="200"/>
      <c r="F25" s="200"/>
    </row>
    <row r="26" spans="1:6" ht="13.5" thickBot="1">
      <c r="A26" s="22" t="s">
        <v>22</v>
      </c>
      <c r="B26" s="114"/>
      <c r="C26" s="114">
        <v>9562692</v>
      </c>
      <c r="D26" s="202"/>
      <c r="E26" s="202"/>
      <c r="F26" s="202"/>
    </row>
    <row r="27" spans="1:6" ht="13.5" thickBot="1">
      <c r="A27" s="22" t="s">
        <v>154</v>
      </c>
      <c r="B27" s="114"/>
      <c r="C27" s="114">
        <f>SUM(C28:C37)</f>
        <v>17620163</v>
      </c>
      <c r="D27" s="202"/>
      <c r="E27" s="202"/>
      <c r="F27" s="202"/>
    </row>
    <row r="28" spans="1:6" ht="12.75">
      <c r="A28" s="10" t="s">
        <v>18</v>
      </c>
      <c r="B28" s="110"/>
      <c r="C28" s="110"/>
      <c r="D28" s="200"/>
      <c r="E28" s="200"/>
      <c r="F28" s="200"/>
    </row>
    <row r="29" spans="1:6" ht="12.75">
      <c r="A29" s="17" t="s">
        <v>204</v>
      </c>
      <c r="B29" s="111"/>
      <c r="C29" s="111">
        <v>224000</v>
      </c>
      <c r="D29" s="197"/>
      <c r="E29" s="197"/>
      <c r="F29" s="197"/>
    </row>
    <row r="30" spans="1:6" ht="12.75">
      <c r="A30" s="10" t="s">
        <v>19</v>
      </c>
      <c r="B30" s="110"/>
      <c r="C30" s="110"/>
      <c r="D30" s="200"/>
      <c r="E30" s="200"/>
      <c r="F30" s="200"/>
    </row>
    <row r="31" spans="1:6" ht="12.75">
      <c r="A31" s="11" t="s">
        <v>205</v>
      </c>
      <c r="B31" s="110"/>
      <c r="C31" s="110">
        <v>2688075</v>
      </c>
      <c r="D31" s="200"/>
      <c r="E31" s="200"/>
      <c r="F31" s="200"/>
    </row>
    <row r="32" spans="1:6" ht="12.75">
      <c r="A32" s="267" t="s">
        <v>206</v>
      </c>
      <c r="B32" s="133"/>
      <c r="C32" s="133"/>
      <c r="D32" s="268"/>
      <c r="E32" s="268"/>
      <c r="F32" s="203"/>
    </row>
    <row r="33" spans="1:6" ht="12.75">
      <c r="A33" s="11" t="s">
        <v>207</v>
      </c>
      <c r="B33" s="255"/>
      <c r="C33" s="255"/>
      <c r="D33" s="269"/>
      <c r="E33" s="269"/>
      <c r="F33" s="200"/>
    </row>
    <row r="34" spans="1:6" ht="12.75">
      <c r="A34" s="11" t="s">
        <v>208</v>
      </c>
      <c r="B34" s="255"/>
      <c r="C34" s="255"/>
      <c r="D34" s="269"/>
      <c r="E34" s="269"/>
      <c r="F34" s="200"/>
    </row>
    <row r="35" spans="1:6" ht="12.75">
      <c r="A35" s="267" t="s">
        <v>20</v>
      </c>
      <c r="B35" s="125"/>
      <c r="C35" s="125">
        <v>38000</v>
      </c>
      <c r="D35" s="203"/>
      <c r="E35" s="203"/>
      <c r="F35" s="203"/>
    </row>
    <row r="36" spans="1:6" ht="12.75">
      <c r="A36" s="267" t="s">
        <v>152</v>
      </c>
      <c r="B36" s="277"/>
      <c r="C36" s="133"/>
      <c r="D36" s="268"/>
      <c r="E36" s="268"/>
      <c r="F36" s="203"/>
    </row>
    <row r="37" spans="1:6" ht="13.5" thickBot="1">
      <c r="A37" s="279" t="s">
        <v>153</v>
      </c>
      <c r="B37" s="219"/>
      <c r="C37" s="255">
        <v>14670088</v>
      </c>
      <c r="D37" s="269"/>
      <c r="E37" s="269"/>
      <c r="F37" s="200"/>
    </row>
    <row r="38" spans="1:6" ht="12.75">
      <c r="A38" s="278" t="s">
        <v>21</v>
      </c>
      <c r="B38" s="274"/>
      <c r="C38" s="115"/>
      <c r="D38" s="272"/>
      <c r="E38" s="271"/>
      <c r="F38" s="205"/>
    </row>
    <row r="39" spans="1:6" ht="13.5" thickBot="1">
      <c r="A39" s="276" t="s">
        <v>24</v>
      </c>
      <c r="B39" s="275"/>
      <c r="C39" s="113">
        <f>C26++C27</f>
        <v>27182855</v>
      </c>
      <c r="D39" s="273"/>
      <c r="E39" s="270"/>
      <c r="F39" s="201"/>
    </row>
    <row r="40" spans="1:6" ht="13.5" thickBot="1">
      <c r="A40" s="276" t="s">
        <v>23</v>
      </c>
      <c r="B40" s="113"/>
      <c r="C40" s="113">
        <f>+C25+C39</f>
        <v>33695012</v>
      </c>
      <c r="D40" s="201"/>
      <c r="E40" s="201"/>
      <c r="F40" s="201"/>
    </row>
    <row r="43" spans="1:2" ht="14.25">
      <c r="A43" s="309" t="s">
        <v>38</v>
      </c>
      <c r="B43" s="315"/>
    </row>
    <row r="47" spans="1:3" ht="12.75">
      <c r="A47" s="63"/>
      <c r="B47" s="62"/>
      <c r="C47" s="62"/>
    </row>
  </sheetData>
  <mergeCells count="4">
    <mergeCell ref="E3:F3"/>
    <mergeCell ref="A1:F1"/>
    <mergeCell ref="A43:B43"/>
    <mergeCell ref="E21:E22"/>
  </mergeCells>
  <printOptions horizontalCentered="1" verticalCentered="1"/>
  <pageMargins left="0.38" right="0.45" top="1.23" bottom="0.5905511811023623" header="0.48" footer="0.5118110236220472"/>
  <pageSetup horizontalDpi="600" verticalDpi="600" orientation="portrait" paperSize="9" r:id="rId2"/>
  <headerFooter alignWithMargins="0">
    <oddHeader xml:space="preserve">&amp;RZałącznik nr 1a
do uchwały Rady Gminy Biskupiec Nr XXVI/156/04  
z  dnia 16 grudnia 2004r.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" sqref="A2"/>
    </sheetView>
  </sheetViews>
  <sheetFormatPr defaultColWidth="9.00390625" defaultRowHeight="12.75"/>
  <cols>
    <col min="1" max="1" width="4.75390625" style="24" bestFit="1" customWidth="1"/>
    <col min="2" max="2" width="8.75390625" style="24" customWidth="1"/>
    <col min="3" max="3" width="9.75390625" style="24" bestFit="1" customWidth="1"/>
    <col min="4" max="4" width="47.875" style="24" bestFit="1" customWidth="1"/>
    <col min="5" max="5" width="15.375" style="24" customWidth="1"/>
    <col min="6" max="6" width="10.75390625" style="24" customWidth="1"/>
    <col min="7" max="16384" width="9.125" style="24" customWidth="1"/>
  </cols>
  <sheetData>
    <row r="1" spans="1:6" ht="18">
      <c r="A1" s="318" t="s">
        <v>209</v>
      </c>
      <c r="B1" s="318"/>
      <c r="C1" s="318"/>
      <c r="D1" s="318"/>
      <c r="E1" s="318"/>
      <c r="F1" s="318"/>
    </row>
    <row r="2" spans="1:6" ht="18">
      <c r="A2" s="48"/>
      <c r="B2" s="48"/>
      <c r="C2" s="48"/>
      <c r="D2" s="48"/>
      <c r="E2" s="48"/>
      <c r="F2" s="48"/>
    </row>
    <row r="3" ht="13.5" thickBot="1">
      <c r="F3" s="100" t="s">
        <v>172</v>
      </c>
    </row>
    <row r="4" spans="1:6" ht="47.25" customHeight="1" thickBot="1">
      <c r="A4" s="5" t="s">
        <v>46</v>
      </c>
      <c r="B4" s="5" t="s">
        <v>25</v>
      </c>
      <c r="C4" s="5" t="s">
        <v>26</v>
      </c>
      <c r="D4" s="5" t="s">
        <v>63</v>
      </c>
      <c r="E4" s="93" t="s">
        <v>190</v>
      </c>
      <c r="F4" s="93" t="s">
        <v>191</v>
      </c>
    </row>
    <row r="5" spans="1:6" ht="9" customHeight="1" thickBot="1">
      <c r="A5" s="25">
        <v>1</v>
      </c>
      <c r="B5" s="25">
        <v>2</v>
      </c>
      <c r="C5" s="25">
        <v>3</v>
      </c>
      <c r="D5" s="25">
        <v>4</v>
      </c>
      <c r="E5" s="25"/>
      <c r="F5" s="25">
        <v>5</v>
      </c>
    </row>
    <row r="6" spans="1:6" ht="24.75" customHeight="1">
      <c r="A6" s="12"/>
      <c r="B6" s="12"/>
      <c r="C6" s="47"/>
      <c r="D6" s="18" t="s">
        <v>115</v>
      </c>
      <c r="E6" s="18"/>
      <c r="F6" s="18"/>
    </row>
    <row r="7" spans="1:6" ht="15" customHeight="1">
      <c r="A7" s="12"/>
      <c r="B7" s="12"/>
      <c r="C7" s="12"/>
      <c r="D7" s="18" t="s">
        <v>95</v>
      </c>
      <c r="E7" s="18"/>
      <c r="F7" s="18"/>
    </row>
    <row r="8" spans="1:6" ht="15" customHeight="1">
      <c r="A8" s="12"/>
      <c r="B8" s="12"/>
      <c r="C8" s="12"/>
      <c r="D8" s="94" t="s">
        <v>94</v>
      </c>
      <c r="E8" s="94"/>
      <c r="F8" s="18"/>
    </row>
    <row r="9" spans="1:6" ht="15" customHeight="1">
      <c r="A9" s="12"/>
      <c r="B9" s="12"/>
      <c r="C9" s="12"/>
      <c r="D9" s="94" t="s">
        <v>96</v>
      </c>
      <c r="E9" s="94"/>
      <c r="F9" s="18"/>
    </row>
    <row r="10" spans="1:6" ht="15" customHeight="1">
      <c r="A10" s="12"/>
      <c r="B10" s="12"/>
      <c r="C10" s="12"/>
      <c r="D10" s="95" t="s">
        <v>117</v>
      </c>
      <c r="E10" s="95"/>
      <c r="F10" s="9"/>
    </row>
    <row r="11" spans="1:6" ht="15" customHeight="1">
      <c r="A11" s="12" t="s">
        <v>116</v>
      </c>
      <c r="B11" s="12"/>
      <c r="C11" s="12"/>
      <c r="D11" s="96" t="s">
        <v>118</v>
      </c>
      <c r="E11" s="96"/>
      <c r="F11" s="16"/>
    </row>
    <row r="12" spans="1:6" ht="15" customHeight="1">
      <c r="A12" s="12"/>
      <c r="B12" s="12"/>
      <c r="C12" s="12"/>
      <c r="D12" s="9" t="s">
        <v>97</v>
      </c>
      <c r="E12" s="9"/>
      <c r="F12" s="9"/>
    </row>
    <row r="13" spans="1:6" ht="15" customHeight="1">
      <c r="A13" s="45"/>
      <c r="B13" s="45"/>
      <c r="C13" s="45"/>
      <c r="D13" s="97" t="s">
        <v>155</v>
      </c>
      <c r="E13" s="52"/>
      <c r="F13" s="18"/>
    </row>
    <row r="14" spans="1:6" ht="24.75" customHeight="1">
      <c r="A14" s="47" t="s">
        <v>56</v>
      </c>
      <c r="B14" s="47"/>
      <c r="C14" s="46"/>
      <c r="D14" s="46"/>
      <c r="E14" s="46"/>
      <c r="F14" s="16"/>
    </row>
    <row r="15" spans="1:6" ht="24.75" customHeight="1">
      <c r="A15" s="46" t="s">
        <v>57</v>
      </c>
      <c r="B15" s="46"/>
      <c r="C15" s="46"/>
      <c r="D15" s="16"/>
      <c r="E15" s="16"/>
      <c r="F15" s="16"/>
    </row>
    <row r="16" spans="1:6" ht="24.75" customHeight="1">
      <c r="A16" s="46" t="s">
        <v>10</v>
      </c>
      <c r="B16" s="46"/>
      <c r="C16" s="46"/>
      <c r="D16" s="16"/>
      <c r="E16" s="16"/>
      <c r="F16" s="16"/>
    </row>
    <row r="17" spans="1:6" ht="24.75" customHeight="1" thickBot="1">
      <c r="A17" s="47" t="s">
        <v>79</v>
      </c>
      <c r="B17" s="47"/>
      <c r="C17" s="47"/>
      <c r="D17" s="51"/>
      <c r="E17" s="51"/>
      <c r="F17" s="51"/>
    </row>
    <row r="18" spans="1:6" ht="24.75" customHeight="1" thickBot="1">
      <c r="A18" s="320" t="s">
        <v>93</v>
      </c>
      <c r="B18" s="321"/>
      <c r="C18" s="321"/>
      <c r="D18" s="322"/>
      <c r="E18" s="91"/>
      <c r="F18" s="22"/>
    </row>
    <row r="22" spans="1:2" ht="15">
      <c r="A22" s="319" t="s">
        <v>90</v>
      </c>
      <c r="B22" s="319"/>
    </row>
    <row r="23" spans="1:6" ht="27.75" customHeight="1">
      <c r="A23" s="50" t="s">
        <v>91</v>
      </c>
      <c r="B23" s="323" t="s">
        <v>92</v>
      </c>
      <c r="C23" s="323"/>
      <c r="D23" s="323"/>
      <c r="E23" s="323"/>
      <c r="F23" s="323"/>
    </row>
    <row r="26" spans="1:3" ht="12.75">
      <c r="A26" s="90"/>
      <c r="B26" s="90"/>
      <c r="C26" s="90"/>
    </row>
  </sheetData>
  <mergeCells count="4">
    <mergeCell ref="A1:F1"/>
    <mergeCell ref="A22:B22"/>
    <mergeCell ref="A18:D18"/>
    <mergeCell ref="B23:F23"/>
  </mergeCells>
  <printOptions horizontalCentered="1" vertic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Header>&amp;RZałącznik nr 2
do uchwały Rady Gminy nr XVI/93/04
z dnia 25 marca 2004r.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defaultGridColor="0" colorId="8" workbookViewId="0" topLeftCell="A25">
      <selection activeCell="D3" sqref="D3:D4"/>
    </sheetView>
  </sheetViews>
  <sheetFormatPr defaultColWidth="9.00390625" defaultRowHeight="12.75"/>
  <cols>
    <col min="1" max="1" width="5.625" style="24" bestFit="1" customWidth="1"/>
    <col min="2" max="2" width="8.875" style="24" bestFit="1" customWidth="1"/>
    <col min="3" max="3" width="5.875" style="24" customWidth="1"/>
    <col min="4" max="4" width="30.75390625" style="24" customWidth="1"/>
    <col min="5" max="7" width="15.375" style="24" customWidth="1"/>
    <col min="8" max="16384" width="9.125" style="24" customWidth="1"/>
  </cols>
  <sheetData>
    <row r="1" spans="1:7" ht="126" customHeight="1">
      <c r="A1" s="324" t="s">
        <v>291</v>
      </c>
      <c r="B1" s="324"/>
      <c r="C1" s="324"/>
      <c r="D1" s="324"/>
      <c r="E1" s="324"/>
      <c r="F1" s="324"/>
      <c r="G1" s="324"/>
    </row>
    <row r="2" ht="13.5" thickBot="1">
      <c r="G2" s="100" t="s">
        <v>172</v>
      </c>
    </row>
    <row r="3" spans="1:7" ht="19.5" customHeight="1" thickBot="1">
      <c r="A3" s="327" t="s">
        <v>98</v>
      </c>
      <c r="B3" s="327"/>
      <c r="C3" s="327"/>
      <c r="D3" s="327" t="s">
        <v>63</v>
      </c>
      <c r="E3" s="325" t="s">
        <v>211</v>
      </c>
      <c r="F3" s="325" t="s">
        <v>210</v>
      </c>
      <c r="G3" s="325" t="s">
        <v>143</v>
      </c>
    </row>
    <row r="4" spans="1:7" ht="65.25" customHeight="1" thickBot="1">
      <c r="A4" s="85" t="s">
        <v>25</v>
      </c>
      <c r="B4" s="85" t="s">
        <v>26</v>
      </c>
      <c r="C4" s="85" t="s">
        <v>27</v>
      </c>
      <c r="D4" s="297"/>
      <c r="E4" s="326"/>
      <c r="F4" s="326"/>
      <c r="G4" s="326"/>
    </row>
    <row r="5" spans="1:7" ht="9" customHeight="1">
      <c r="A5" s="161">
        <v>1</v>
      </c>
      <c r="B5" s="161">
        <v>2</v>
      </c>
      <c r="C5" s="161">
        <v>3</v>
      </c>
      <c r="D5" s="161">
        <v>4</v>
      </c>
      <c r="E5" s="161">
        <v>5</v>
      </c>
      <c r="F5" s="161">
        <v>6</v>
      </c>
      <c r="G5" s="161">
        <v>7</v>
      </c>
    </row>
    <row r="6" spans="1:7" ht="19.5" customHeight="1">
      <c r="A6" s="152">
        <v>750</v>
      </c>
      <c r="B6" s="153"/>
      <c r="C6" s="153"/>
      <c r="D6" s="152" t="s">
        <v>236</v>
      </c>
      <c r="E6" s="154">
        <f>E7</f>
        <v>87575</v>
      </c>
      <c r="F6" s="154">
        <f>F7</f>
        <v>87575</v>
      </c>
      <c r="G6" s="153"/>
    </row>
    <row r="7" spans="1:7" ht="19.5" customHeight="1">
      <c r="A7" s="153"/>
      <c r="B7" s="153">
        <v>75011</v>
      </c>
      <c r="C7" s="153"/>
      <c r="D7" s="153" t="s">
        <v>237</v>
      </c>
      <c r="E7" s="156">
        <f>E8</f>
        <v>87575</v>
      </c>
      <c r="F7" s="156">
        <f>F9+F10+F11</f>
        <v>87575</v>
      </c>
      <c r="G7" s="153"/>
    </row>
    <row r="8" spans="1:7" ht="69" customHeight="1">
      <c r="A8" s="153"/>
      <c r="B8" s="153"/>
      <c r="C8" s="153">
        <v>2010</v>
      </c>
      <c r="D8" s="167" t="s">
        <v>243</v>
      </c>
      <c r="E8" s="156">
        <v>87575</v>
      </c>
      <c r="F8" s="156"/>
      <c r="G8" s="153"/>
    </row>
    <row r="9" spans="1:7" ht="19.5" customHeight="1">
      <c r="A9" s="153"/>
      <c r="B9" s="153"/>
      <c r="C9" s="153">
        <v>4010</v>
      </c>
      <c r="D9" s="167" t="s">
        <v>238</v>
      </c>
      <c r="E9" s="156"/>
      <c r="F9" s="156">
        <v>73174</v>
      </c>
      <c r="G9" s="153"/>
    </row>
    <row r="10" spans="1:7" ht="19.5" customHeight="1">
      <c r="A10" s="153"/>
      <c r="B10" s="153"/>
      <c r="C10" s="153">
        <v>4110</v>
      </c>
      <c r="D10" s="167" t="s">
        <v>239</v>
      </c>
      <c r="E10" s="156"/>
      <c r="F10" s="156">
        <v>12608</v>
      </c>
      <c r="G10" s="153"/>
    </row>
    <row r="11" spans="1:7" ht="19.5" customHeight="1">
      <c r="A11" s="153"/>
      <c r="B11" s="153"/>
      <c r="C11" s="153">
        <v>4120</v>
      </c>
      <c r="D11" s="167" t="s">
        <v>240</v>
      </c>
      <c r="E11" s="156"/>
      <c r="F11" s="156">
        <v>1793</v>
      </c>
      <c r="G11" s="153"/>
    </row>
    <row r="12" spans="1:7" ht="44.25" customHeight="1">
      <c r="A12" s="152">
        <v>751</v>
      </c>
      <c r="B12" s="153"/>
      <c r="C12" s="153"/>
      <c r="D12" s="168" t="s">
        <v>241</v>
      </c>
      <c r="E12" s="154">
        <f>E13</f>
        <v>1500</v>
      </c>
      <c r="F12" s="154">
        <f>F13</f>
        <v>1500</v>
      </c>
      <c r="G12" s="153"/>
    </row>
    <row r="13" spans="1:7" ht="42" customHeight="1">
      <c r="A13" s="153"/>
      <c r="B13" s="153">
        <v>75101</v>
      </c>
      <c r="C13" s="153"/>
      <c r="D13" s="167" t="s">
        <v>242</v>
      </c>
      <c r="E13" s="156">
        <f>E14</f>
        <v>1500</v>
      </c>
      <c r="F13" s="156">
        <f>F15+F16+F17</f>
        <v>1500</v>
      </c>
      <c r="G13" s="153"/>
    </row>
    <row r="14" spans="1:7" ht="63.75" customHeight="1">
      <c r="A14" s="153"/>
      <c r="B14" s="153"/>
      <c r="C14" s="153">
        <v>2010</v>
      </c>
      <c r="D14" s="167" t="s">
        <v>243</v>
      </c>
      <c r="E14" s="156">
        <v>1500</v>
      </c>
      <c r="F14" s="156"/>
      <c r="G14" s="153"/>
    </row>
    <row r="15" spans="1:7" ht="24" customHeight="1">
      <c r="A15" s="153"/>
      <c r="B15" s="153"/>
      <c r="C15" s="153">
        <v>4010</v>
      </c>
      <c r="D15" s="155" t="s">
        <v>238</v>
      </c>
      <c r="E15" s="156"/>
      <c r="F15" s="156">
        <v>1253</v>
      </c>
      <c r="G15" s="153"/>
    </row>
    <row r="16" spans="1:7" ht="19.5" customHeight="1">
      <c r="A16" s="153"/>
      <c r="B16" s="153"/>
      <c r="C16" s="153">
        <v>4110</v>
      </c>
      <c r="D16" s="153" t="s">
        <v>239</v>
      </c>
      <c r="E16" s="156"/>
      <c r="F16" s="156">
        <v>216</v>
      </c>
      <c r="G16" s="153"/>
    </row>
    <row r="17" spans="1:7" ht="19.5" customHeight="1">
      <c r="A17" s="153"/>
      <c r="B17" s="153"/>
      <c r="C17" s="153">
        <v>4120</v>
      </c>
      <c r="D17" s="153" t="s">
        <v>240</v>
      </c>
      <c r="E17" s="156"/>
      <c r="F17" s="156">
        <v>31</v>
      </c>
      <c r="G17" s="153"/>
    </row>
    <row r="18" spans="1:7" ht="28.5" customHeight="1">
      <c r="A18" s="152">
        <v>754</v>
      </c>
      <c r="B18" s="153"/>
      <c r="C18" s="153"/>
      <c r="D18" s="169" t="s">
        <v>286</v>
      </c>
      <c r="E18" s="154">
        <f>E19</f>
        <v>1000</v>
      </c>
      <c r="F18" s="154">
        <f>F19</f>
        <v>1000</v>
      </c>
      <c r="G18" s="153"/>
    </row>
    <row r="19" spans="1:7" ht="19.5" customHeight="1">
      <c r="A19" s="153"/>
      <c r="B19" s="153">
        <v>75414</v>
      </c>
      <c r="C19" s="153"/>
      <c r="D19" s="153" t="s">
        <v>287</v>
      </c>
      <c r="E19" s="156">
        <f>E20</f>
        <v>1000</v>
      </c>
      <c r="F19" s="156">
        <f>F21</f>
        <v>1000</v>
      </c>
      <c r="G19" s="153"/>
    </row>
    <row r="20" spans="1:7" ht="67.5" customHeight="1">
      <c r="A20" s="153"/>
      <c r="B20" s="153"/>
      <c r="C20" s="153">
        <v>2010</v>
      </c>
      <c r="D20" s="167" t="s">
        <v>243</v>
      </c>
      <c r="E20" s="156">
        <v>1000</v>
      </c>
      <c r="F20" s="156"/>
      <c r="G20" s="153"/>
    </row>
    <row r="21" spans="1:7" ht="19.5" customHeight="1">
      <c r="A21" s="153"/>
      <c r="B21" s="153"/>
      <c r="C21" s="153">
        <v>4210</v>
      </c>
      <c r="D21" s="153" t="s">
        <v>272</v>
      </c>
      <c r="E21" s="156"/>
      <c r="F21" s="156">
        <v>1000</v>
      </c>
      <c r="G21" s="153"/>
    </row>
    <row r="22" spans="1:7" ht="19.5" customHeight="1">
      <c r="A22" s="152">
        <v>852</v>
      </c>
      <c r="B22" s="153"/>
      <c r="C22" s="153"/>
      <c r="D22" s="152" t="s">
        <v>245</v>
      </c>
      <c r="E22" s="154">
        <f>E23+E34+E37</f>
        <v>2598000</v>
      </c>
      <c r="F22" s="154">
        <f>F23+F34+F37</f>
        <v>2598000</v>
      </c>
      <c r="G22" s="153"/>
    </row>
    <row r="23" spans="1:7" ht="49.5" customHeight="1">
      <c r="A23" s="152"/>
      <c r="B23" s="153">
        <v>85212</v>
      </c>
      <c r="C23" s="153"/>
      <c r="D23" s="174" t="s">
        <v>267</v>
      </c>
      <c r="E23" s="159">
        <f>E24++E32</f>
        <v>2370000</v>
      </c>
      <c r="F23" s="159">
        <f>F25+F26+F27++F28+F29+F30+F31+F33</f>
        <v>2370000</v>
      </c>
      <c r="G23" s="153"/>
    </row>
    <row r="24" spans="1:7" ht="66.75" customHeight="1">
      <c r="A24" s="152"/>
      <c r="B24" s="153"/>
      <c r="C24" s="153">
        <v>2010</v>
      </c>
      <c r="D24" s="167" t="s">
        <v>243</v>
      </c>
      <c r="E24" s="159">
        <v>2370000</v>
      </c>
      <c r="F24" s="159"/>
      <c r="G24" s="153"/>
    </row>
    <row r="25" spans="1:7" ht="19.5" customHeight="1">
      <c r="A25" s="152"/>
      <c r="B25" s="153"/>
      <c r="C25" s="153">
        <v>3110</v>
      </c>
      <c r="D25" s="167" t="s">
        <v>276</v>
      </c>
      <c r="E25" s="159"/>
      <c r="F25" s="159">
        <v>2323529</v>
      </c>
      <c r="G25" s="153"/>
    </row>
    <row r="26" spans="1:7" ht="28.5" customHeight="1">
      <c r="A26" s="152"/>
      <c r="B26" s="153"/>
      <c r="C26" s="153">
        <v>4010</v>
      </c>
      <c r="D26" s="167" t="s">
        <v>238</v>
      </c>
      <c r="E26" s="159"/>
      <c r="F26" s="159">
        <v>28120</v>
      </c>
      <c r="G26" s="153"/>
    </row>
    <row r="27" spans="1:7" ht="17.25" customHeight="1">
      <c r="A27" s="152"/>
      <c r="B27" s="153"/>
      <c r="C27" s="153">
        <v>4110</v>
      </c>
      <c r="D27" s="167" t="s">
        <v>274</v>
      </c>
      <c r="E27" s="159"/>
      <c r="F27" s="159">
        <v>5115</v>
      </c>
      <c r="G27" s="153"/>
    </row>
    <row r="28" spans="1:7" ht="14.25" customHeight="1">
      <c r="A28" s="152"/>
      <c r="B28" s="153"/>
      <c r="C28" s="153">
        <v>4120</v>
      </c>
      <c r="D28" s="167" t="s">
        <v>240</v>
      </c>
      <c r="E28" s="159"/>
      <c r="F28" s="159">
        <v>689</v>
      </c>
      <c r="G28" s="153"/>
    </row>
    <row r="29" spans="1:7" ht="15.75" customHeight="1">
      <c r="A29" s="152"/>
      <c r="B29" s="153"/>
      <c r="C29" s="153">
        <v>4210</v>
      </c>
      <c r="D29" s="167" t="s">
        <v>275</v>
      </c>
      <c r="E29" s="159"/>
      <c r="F29" s="159">
        <v>9160</v>
      </c>
      <c r="G29" s="153"/>
    </row>
    <row r="30" spans="1:7" ht="36" customHeight="1">
      <c r="A30" s="152"/>
      <c r="B30" s="153"/>
      <c r="C30" s="153">
        <v>4290</v>
      </c>
      <c r="D30" s="155" t="s">
        <v>244</v>
      </c>
      <c r="E30" s="159"/>
      <c r="F30" s="159">
        <v>0</v>
      </c>
      <c r="G30" s="153"/>
    </row>
    <row r="31" spans="1:7" ht="17.25" customHeight="1">
      <c r="A31" s="152"/>
      <c r="B31" s="153"/>
      <c r="C31" s="153">
        <v>4300</v>
      </c>
      <c r="D31" s="167" t="s">
        <v>273</v>
      </c>
      <c r="E31" s="159"/>
      <c r="F31" s="159">
        <v>3387</v>
      </c>
      <c r="G31" s="153"/>
    </row>
    <row r="32" spans="1:7" ht="75.75" customHeight="1">
      <c r="A32" s="152"/>
      <c r="B32" s="153"/>
      <c r="C32" s="153">
        <v>6310</v>
      </c>
      <c r="D32" s="174" t="s">
        <v>269</v>
      </c>
      <c r="E32" s="159"/>
      <c r="F32" s="159"/>
      <c r="G32" s="153"/>
    </row>
    <row r="33" spans="1:7" ht="30" customHeight="1">
      <c r="A33" s="152"/>
      <c r="B33" s="153"/>
      <c r="C33" s="153">
        <v>6060</v>
      </c>
      <c r="D33" s="174" t="s">
        <v>268</v>
      </c>
      <c r="E33" s="159"/>
      <c r="F33" s="159"/>
      <c r="G33" s="153"/>
    </row>
    <row r="34" spans="1:7" ht="52.5" customHeight="1">
      <c r="A34" s="152"/>
      <c r="B34" s="153">
        <v>85213</v>
      </c>
      <c r="C34" s="153"/>
      <c r="D34" s="155" t="s">
        <v>246</v>
      </c>
      <c r="E34" s="156">
        <f>E35</f>
        <v>23000</v>
      </c>
      <c r="F34" s="156">
        <f>F36</f>
        <v>23000</v>
      </c>
      <c r="G34" s="153"/>
    </row>
    <row r="35" spans="1:7" ht="65.25" customHeight="1">
      <c r="A35" s="152"/>
      <c r="B35" s="153"/>
      <c r="C35" s="153">
        <v>2010</v>
      </c>
      <c r="D35" s="155" t="s">
        <v>243</v>
      </c>
      <c r="E35" s="156">
        <v>23000</v>
      </c>
      <c r="F35" s="156"/>
      <c r="G35" s="153"/>
    </row>
    <row r="36" spans="1:7" ht="46.5" customHeight="1">
      <c r="A36" s="152"/>
      <c r="B36" s="153"/>
      <c r="C36" s="153">
        <v>4290</v>
      </c>
      <c r="D36" s="155" t="s">
        <v>244</v>
      </c>
      <c r="E36" s="156"/>
      <c r="F36" s="156">
        <v>23000</v>
      </c>
      <c r="G36" s="153"/>
    </row>
    <row r="37" spans="1:7" ht="34.5" customHeight="1">
      <c r="A37" s="152"/>
      <c r="B37" s="153">
        <v>85214</v>
      </c>
      <c r="C37" s="153"/>
      <c r="D37" s="155" t="s">
        <v>247</v>
      </c>
      <c r="E37" s="156">
        <f>E38</f>
        <v>205000</v>
      </c>
      <c r="F37" s="156">
        <f>F39+F40</f>
        <v>205000</v>
      </c>
      <c r="G37" s="153"/>
    </row>
    <row r="38" spans="1:7" ht="62.25" customHeight="1">
      <c r="A38" s="152"/>
      <c r="B38" s="153"/>
      <c r="C38" s="153">
        <v>2010</v>
      </c>
      <c r="D38" s="155" t="s">
        <v>243</v>
      </c>
      <c r="E38" s="156">
        <v>205000</v>
      </c>
      <c r="F38" s="156"/>
      <c r="G38" s="153"/>
    </row>
    <row r="39" spans="1:7" ht="19.5" customHeight="1">
      <c r="A39" s="163"/>
      <c r="B39" s="164"/>
      <c r="C39" s="164">
        <v>3110</v>
      </c>
      <c r="D39" s="165" t="s">
        <v>248</v>
      </c>
      <c r="E39" s="166"/>
      <c r="F39" s="166">
        <v>205000</v>
      </c>
      <c r="G39" s="164"/>
    </row>
    <row r="40" spans="1:7" ht="19.5" customHeight="1">
      <c r="A40" s="152"/>
      <c r="B40" s="153"/>
      <c r="C40" s="153">
        <v>4110</v>
      </c>
      <c r="D40" s="155" t="s">
        <v>239</v>
      </c>
      <c r="E40" s="156"/>
      <c r="F40" s="156"/>
      <c r="G40" s="153"/>
    </row>
    <row r="41" spans="1:7" ht="19.5" customHeight="1" thickBot="1">
      <c r="A41" s="328" t="s">
        <v>99</v>
      </c>
      <c r="B41" s="328"/>
      <c r="C41" s="328"/>
      <c r="D41" s="328"/>
      <c r="E41" s="157">
        <f>E6+E12+E18+E22</f>
        <v>2688075</v>
      </c>
      <c r="F41" s="157">
        <f>F6++F12+F22+F18</f>
        <v>2688075</v>
      </c>
      <c r="G41" s="13"/>
    </row>
  </sheetData>
  <mergeCells count="7">
    <mergeCell ref="A1:G1"/>
    <mergeCell ref="G3:G4"/>
    <mergeCell ref="A3:C3"/>
    <mergeCell ref="A41:D41"/>
    <mergeCell ref="D3:D4"/>
    <mergeCell ref="E3:E4"/>
    <mergeCell ref="F3:F4"/>
  </mergeCells>
  <printOptions horizontalCentered="1" verticalCentered="1"/>
  <pageMargins left="0.38" right="0.3937007874015748" top="0.984251968503937" bottom="0.3937007874015748" header="0.11811023622047245" footer="0.5118110236220472"/>
  <pageSetup horizontalDpi="300" verticalDpi="300" orientation="portrait" paperSize="9" r:id="rId1"/>
  <headerFooter alignWithMargins="0">
    <oddHeader xml:space="preserve">&amp;RZałącznik nr 3
do uchwały Rady Gminy Biskupiec Nr XXVI/156/04
z dnia 16 grudnia 2004r.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12" sqref="D11:D12"/>
    </sheetView>
  </sheetViews>
  <sheetFormatPr defaultColWidth="9.00390625" defaultRowHeight="12.75"/>
  <cols>
    <col min="1" max="1" width="6.00390625" style="24" customWidth="1"/>
    <col min="2" max="2" width="9.75390625" style="24" bestFit="1" customWidth="1"/>
    <col min="3" max="3" width="6.00390625" style="24" customWidth="1"/>
    <col min="4" max="4" width="37.875" style="24" customWidth="1"/>
    <col min="5" max="5" width="10.375" style="24" customWidth="1"/>
    <col min="6" max="6" width="9.875" style="24" customWidth="1"/>
    <col min="7" max="16384" width="9.125" style="24" customWidth="1"/>
  </cols>
  <sheetData>
    <row r="1" spans="1:6" ht="30.75" customHeight="1">
      <c r="A1" s="324" t="s">
        <v>319</v>
      </c>
      <c r="B1" s="324"/>
      <c r="C1" s="324"/>
      <c r="D1" s="324"/>
      <c r="E1" s="324"/>
      <c r="F1" s="324"/>
    </row>
    <row r="2" spans="1:6" ht="15.75">
      <c r="A2" s="303" t="s">
        <v>213</v>
      </c>
      <c r="B2" s="303"/>
      <c r="C2" s="303"/>
      <c r="D2" s="303"/>
      <c r="E2" s="303"/>
      <c r="F2" s="303"/>
    </row>
    <row r="3" spans="1:6" ht="15.75">
      <c r="A3" s="303" t="s">
        <v>214</v>
      </c>
      <c r="B3" s="303"/>
      <c r="C3" s="303"/>
      <c r="D3" s="303"/>
      <c r="E3" s="303"/>
      <c r="F3" s="303"/>
    </row>
    <row r="4" spans="1:6" ht="15.75">
      <c r="A4" s="105"/>
      <c r="B4" s="105"/>
      <c r="C4" s="105"/>
      <c r="D4" s="105"/>
      <c r="E4" s="105"/>
      <c r="F4" s="105"/>
    </row>
    <row r="5" ht="13.5" thickBot="1">
      <c r="F5" s="100" t="s">
        <v>172</v>
      </c>
    </row>
    <row r="6" spans="1:6" ht="19.5" customHeight="1" thickBot="1">
      <c r="A6" s="299" t="s">
        <v>98</v>
      </c>
      <c r="B6" s="299"/>
      <c r="C6" s="299"/>
      <c r="D6" s="299" t="s">
        <v>63</v>
      </c>
      <c r="E6" s="301" t="s">
        <v>44</v>
      </c>
      <c r="F6" s="299" t="s">
        <v>45</v>
      </c>
    </row>
    <row r="7" spans="1:6" ht="19.5" customHeight="1" thickBot="1">
      <c r="A7" s="44" t="s">
        <v>25</v>
      </c>
      <c r="B7" s="44" t="s">
        <v>26</v>
      </c>
      <c r="C7" s="44" t="s">
        <v>27</v>
      </c>
      <c r="D7" s="300"/>
      <c r="E7" s="302"/>
      <c r="F7" s="300"/>
    </row>
    <row r="8" spans="1:6" ht="9" customHeight="1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</row>
    <row r="9" spans="1:6" ht="19.5" customHeight="1">
      <c r="A9" s="304" t="s">
        <v>212</v>
      </c>
      <c r="B9" s="305"/>
      <c r="C9" s="305"/>
      <c r="D9" s="305"/>
      <c r="E9" s="305"/>
      <c r="F9" s="306"/>
    </row>
    <row r="10" spans="1:6" ht="19.5" customHeight="1">
      <c r="A10" s="16"/>
      <c r="B10" s="16"/>
      <c r="C10" s="16"/>
      <c r="D10" s="16"/>
      <c r="E10" s="16">
        <v>0</v>
      </c>
      <c r="F10" s="16">
        <v>0</v>
      </c>
    </row>
    <row r="11" spans="1:6" ht="19.5" customHeight="1">
      <c r="A11" s="16"/>
      <c r="B11" s="16"/>
      <c r="C11" s="16"/>
      <c r="D11" s="16"/>
      <c r="E11" s="16"/>
      <c r="F11" s="16"/>
    </row>
    <row r="12" spans="1:6" ht="19.5" customHeight="1">
      <c r="A12" s="16"/>
      <c r="B12" s="16"/>
      <c r="C12" s="16"/>
      <c r="D12" s="16"/>
      <c r="E12" s="16"/>
      <c r="F12" s="16"/>
    </row>
    <row r="13" spans="1:6" ht="19.5" customHeight="1">
      <c r="A13" s="16"/>
      <c r="B13" s="16"/>
      <c r="C13" s="16"/>
      <c r="D13" s="16"/>
      <c r="E13" s="16"/>
      <c r="F13" s="16"/>
    </row>
    <row r="14" spans="1:6" ht="19.5" customHeight="1">
      <c r="A14" s="16"/>
      <c r="B14" s="16"/>
      <c r="C14" s="16"/>
      <c r="D14" s="16"/>
      <c r="E14" s="16"/>
      <c r="F14" s="16"/>
    </row>
    <row r="15" spans="1:6" ht="19.5" customHeight="1">
      <c r="A15" s="287" t="s">
        <v>56</v>
      </c>
      <c r="B15" s="288"/>
      <c r="C15" s="288"/>
      <c r="D15" s="288"/>
      <c r="E15" s="288"/>
      <c r="F15" s="289"/>
    </row>
    <row r="16" spans="1:6" ht="19.5" customHeight="1">
      <c r="A16" s="16"/>
      <c r="B16" s="16"/>
      <c r="C16" s="16"/>
      <c r="D16" s="16"/>
      <c r="E16" s="16"/>
      <c r="F16" s="16"/>
    </row>
    <row r="17" spans="1:6" ht="19.5" customHeight="1">
      <c r="A17" s="16"/>
      <c r="B17" s="16"/>
      <c r="C17" s="16"/>
      <c r="D17" s="16"/>
      <c r="E17" s="16"/>
      <c r="F17" s="16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6"/>
      <c r="B19" s="16"/>
      <c r="C19" s="16"/>
      <c r="D19" s="16"/>
      <c r="E19" s="16"/>
      <c r="F19" s="16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298" t="s">
        <v>99</v>
      </c>
      <c r="B21" s="298"/>
      <c r="C21" s="298"/>
      <c r="D21" s="298"/>
      <c r="E21" s="22">
        <v>0</v>
      </c>
      <c r="F21" s="22">
        <v>0</v>
      </c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 xml:space="preserve">&amp;RZałącznik nr 4
do uchwały Rady Gminy Nr 
z dnia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24" customWidth="1"/>
    <col min="2" max="2" width="9.75390625" style="24" bestFit="1" customWidth="1"/>
    <col min="3" max="3" width="6.00390625" style="24" customWidth="1"/>
    <col min="4" max="4" width="37.875" style="24" customWidth="1"/>
    <col min="5" max="5" width="10.375" style="24" customWidth="1"/>
    <col min="6" max="6" width="9.875" style="24" customWidth="1"/>
    <col min="7" max="16384" width="9.125" style="24" customWidth="1"/>
  </cols>
  <sheetData>
    <row r="1" spans="1:6" ht="27.75" customHeight="1">
      <c r="A1" s="324" t="s">
        <v>319</v>
      </c>
      <c r="B1" s="324"/>
      <c r="C1" s="324"/>
      <c r="D1" s="324"/>
      <c r="E1" s="324"/>
      <c r="F1" s="324"/>
    </row>
    <row r="2" spans="1:6" ht="15.75">
      <c r="A2" s="303" t="s">
        <v>215</v>
      </c>
      <c r="B2" s="303"/>
      <c r="C2" s="303"/>
      <c r="D2" s="303"/>
      <c r="E2" s="303"/>
      <c r="F2" s="303"/>
    </row>
    <row r="3" spans="1:6" ht="15.75">
      <c r="A3" s="303" t="s">
        <v>216</v>
      </c>
      <c r="B3" s="303"/>
      <c r="C3" s="303"/>
      <c r="D3" s="303"/>
      <c r="E3" s="303"/>
      <c r="F3" s="303"/>
    </row>
    <row r="4" spans="1:6" ht="15.75">
      <c r="A4" s="105"/>
      <c r="B4" s="105"/>
      <c r="C4" s="105"/>
      <c r="D4" s="105"/>
      <c r="E4" s="105"/>
      <c r="F4" s="105"/>
    </row>
    <row r="5" ht="13.5" thickBot="1">
      <c r="F5" s="100" t="s">
        <v>172</v>
      </c>
    </row>
    <row r="6" spans="1:6" ht="19.5" customHeight="1" thickBot="1">
      <c r="A6" s="299" t="s">
        <v>98</v>
      </c>
      <c r="B6" s="299"/>
      <c r="C6" s="299"/>
      <c r="D6" s="299" t="s">
        <v>63</v>
      </c>
      <c r="E6" s="301" t="s">
        <v>44</v>
      </c>
      <c r="F6" s="299" t="s">
        <v>45</v>
      </c>
    </row>
    <row r="7" spans="1:6" ht="19.5" customHeight="1" thickBot="1">
      <c r="A7" s="44" t="s">
        <v>25</v>
      </c>
      <c r="B7" s="44" t="s">
        <v>26</v>
      </c>
      <c r="C7" s="44" t="s">
        <v>27</v>
      </c>
      <c r="D7" s="300"/>
      <c r="E7" s="302"/>
      <c r="F7" s="300"/>
    </row>
    <row r="8" spans="1:6" ht="9" customHeight="1" thickBo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</row>
    <row r="9" spans="1:6" ht="19.5" customHeight="1">
      <c r="A9" s="290" t="s">
        <v>55</v>
      </c>
      <c r="B9" s="291"/>
      <c r="C9" s="291"/>
      <c r="D9" s="291"/>
      <c r="E9" s="291"/>
      <c r="F9" s="292"/>
    </row>
    <row r="10" spans="1:6" ht="19.5" customHeight="1">
      <c r="A10" s="16"/>
      <c r="B10" s="16"/>
      <c r="C10" s="16"/>
      <c r="D10" s="16"/>
      <c r="E10" s="16">
        <v>0</v>
      </c>
      <c r="F10" s="16">
        <v>0</v>
      </c>
    </row>
    <row r="11" spans="1:6" ht="19.5" customHeight="1">
      <c r="A11" s="16"/>
      <c r="B11" s="16"/>
      <c r="C11" s="16"/>
      <c r="D11" s="16"/>
      <c r="E11" s="16"/>
      <c r="F11" s="16"/>
    </row>
    <row r="12" spans="1:6" ht="19.5" customHeight="1">
      <c r="A12" s="16"/>
      <c r="B12" s="16"/>
      <c r="C12" s="16"/>
      <c r="D12" s="16"/>
      <c r="E12" s="16"/>
      <c r="F12" s="16"/>
    </row>
    <row r="13" spans="1:6" ht="19.5" customHeight="1">
      <c r="A13" s="16"/>
      <c r="B13" s="16"/>
      <c r="C13" s="16"/>
      <c r="D13" s="16"/>
      <c r="E13" s="16"/>
      <c r="F13" s="16"/>
    </row>
    <row r="14" spans="1:6" ht="19.5" customHeight="1">
      <c r="A14" s="16"/>
      <c r="B14" s="16"/>
      <c r="C14" s="16"/>
      <c r="D14" s="16"/>
      <c r="E14" s="16"/>
      <c r="F14" s="16"/>
    </row>
    <row r="15" spans="1:6" ht="19.5" customHeight="1">
      <c r="A15" s="293" t="s">
        <v>56</v>
      </c>
      <c r="B15" s="294"/>
      <c r="C15" s="294"/>
      <c r="D15" s="294"/>
      <c r="E15" s="294"/>
      <c r="F15" s="295"/>
    </row>
    <row r="16" spans="1:6" ht="19.5" customHeight="1">
      <c r="A16" s="16"/>
      <c r="B16" s="16"/>
      <c r="C16" s="16"/>
      <c r="D16" s="16"/>
      <c r="E16" s="16"/>
      <c r="F16" s="16"/>
    </row>
    <row r="17" spans="1:6" ht="19.5" customHeight="1">
      <c r="A17" s="16"/>
      <c r="B17" s="16"/>
      <c r="C17" s="16"/>
      <c r="D17" s="16"/>
      <c r="E17" s="16"/>
      <c r="F17" s="16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6"/>
      <c r="B19" s="16"/>
      <c r="C19" s="16"/>
      <c r="D19" s="16"/>
      <c r="E19" s="16"/>
      <c r="F19" s="16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298" t="s">
        <v>99</v>
      </c>
      <c r="B21" s="298"/>
      <c r="C21" s="298"/>
      <c r="D21" s="298"/>
      <c r="E21" s="22">
        <v>0</v>
      </c>
      <c r="F21" s="22">
        <v>0</v>
      </c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 xml:space="preserve">&amp;RZałącznik nr 5
do uchwały Rady Gminy  Nr
z dnia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="80" zoomScaleNormal="80" workbookViewId="0" topLeftCell="A17">
      <selection activeCell="H15" sqref="H15"/>
    </sheetView>
  </sheetViews>
  <sheetFormatPr defaultColWidth="9.00390625" defaultRowHeight="12.75"/>
  <cols>
    <col min="1" max="1" width="6.875" style="24" customWidth="1"/>
    <col min="2" max="2" width="8.125" style="24" customWidth="1"/>
    <col min="3" max="3" width="18.875" style="24" customWidth="1"/>
    <col min="4" max="4" width="13.625" style="24" bestFit="1" customWidth="1"/>
    <col min="5" max="5" width="12.875" style="24" customWidth="1"/>
    <col min="6" max="6" width="12.375" style="24" bestFit="1" customWidth="1"/>
    <col min="7" max="7" width="13.25390625" style="24" customWidth="1"/>
    <col min="8" max="8" width="17.125" style="24" customWidth="1"/>
    <col min="9" max="9" width="25.00390625" style="24" customWidth="1"/>
    <col min="10" max="16384" width="9.125" style="24" customWidth="1"/>
  </cols>
  <sheetData>
    <row r="1" spans="1:9" ht="37.5" customHeight="1">
      <c r="A1" s="330" t="s">
        <v>293</v>
      </c>
      <c r="B1" s="330"/>
      <c r="C1" s="330"/>
      <c r="D1" s="330"/>
      <c r="E1" s="330"/>
      <c r="F1" s="330"/>
      <c r="G1" s="330"/>
      <c r="H1" s="330"/>
      <c r="I1" s="330"/>
    </row>
    <row r="2" ht="13.5" thickBot="1">
      <c r="I2" s="100" t="s">
        <v>172</v>
      </c>
    </row>
    <row r="3" spans="1:9" ht="19.5" customHeight="1" thickBot="1">
      <c r="A3" s="39"/>
      <c r="B3" s="5"/>
      <c r="C3" s="5" t="s">
        <v>63</v>
      </c>
      <c r="D3" s="296" t="s">
        <v>65</v>
      </c>
      <c r="E3" s="286"/>
      <c r="F3" s="286"/>
      <c r="G3" s="286"/>
      <c r="H3" s="329"/>
      <c r="I3" s="5" t="s">
        <v>217</v>
      </c>
    </row>
    <row r="4" spans="1:9" ht="19.5" customHeight="1" thickBot="1">
      <c r="A4" s="40" t="s">
        <v>25</v>
      </c>
      <c r="B4" s="6" t="s">
        <v>147</v>
      </c>
      <c r="C4" s="6" t="s">
        <v>40</v>
      </c>
      <c r="D4" s="6" t="s">
        <v>66</v>
      </c>
      <c r="E4" s="296" t="s">
        <v>67</v>
      </c>
      <c r="F4" s="286"/>
      <c r="G4" s="286"/>
      <c r="H4" s="329"/>
      <c r="I4" s="6" t="s">
        <v>219</v>
      </c>
    </row>
    <row r="5" spans="1:9" ht="19.5" customHeight="1">
      <c r="A5" s="40"/>
      <c r="B5" s="6"/>
      <c r="C5" s="6" t="s">
        <v>64</v>
      </c>
      <c r="D5" s="6" t="s">
        <v>161</v>
      </c>
      <c r="E5" s="5" t="s">
        <v>70</v>
      </c>
      <c r="F5" s="5" t="s">
        <v>68</v>
      </c>
      <c r="G5" s="5" t="s">
        <v>70</v>
      </c>
      <c r="H5" s="93" t="s">
        <v>70</v>
      </c>
      <c r="I5" s="6" t="s">
        <v>194</v>
      </c>
    </row>
    <row r="6" spans="1:9" ht="19.5" customHeight="1">
      <c r="A6" s="40"/>
      <c r="B6" s="6"/>
      <c r="C6" s="6" t="s">
        <v>156</v>
      </c>
      <c r="D6" s="6">
        <v>2005</v>
      </c>
      <c r="E6" s="6" t="s">
        <v>32</v>
      </c>
      <c r="F6" s="6" t="s">
        <v>69</v>
      </c>
      <c r="G6" s="6" t="s">
        <v>162</v>
      </c>
      <c r="H6" s="107" t="s">
        <v>162</v>
      </c>
      <c r="I6" s="6" t="s">
        <v>220</v>
      </c>
    </row>
    <row r="7" spans="1:9" ht="27" customHeight="1" thickBot="1">
      <c r="A7" s="40"/>
      <c r="B7" s="6"/>
      <c r="C7" s="38" t="s">
        <v>157</v>
      </c>
      <c r="D7" s="6" t="s">
        <v>296</v>
      </c>
      <c r="E7" s="6"/>
      <c r="F7" s="6"/>
      <c r="G7" s="6" t="s">
        <v>193</v>
      </c>
      <c r="H7" s="106" t="s">
        <v>218</v>
      </c>
      <c r="I7" s="6"/>
    </row>
    <row r="8" spans="1:9" ht="10.5" customHeight="1" thickBot="1">
      <c r="A8" s="161">
        <v>1</v>
      </c>
      <c r="B8" s="161">
        <v>2</v>
      </c>
      <c r="C8" s="25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  <c r="I8" s="161">
        <v>9</v>
      </c>
    </row>
    <row r="9" spans="1:9" ht="55.5" customHeight="1">
      <c r="A9" s="158" t="s">
        <v>253</v>
      </c>
      <c r="B9" s="158" t="s">
        <v>254</v>
      </c>
      <c r="C9" s="170" t="s">
        <v>294</v>
      </c>
      <c r="D9" s="156">
        <f>E9+F9+G9++++H9</f>
        <v>650759</v>
      </c>
      <c r="E9" s="156">
        <v>167141</v>
      </c>
      <c r="F9" s="156"/>
      <c r="G9" s="156">
        <v>56896</v>
      </c>
      <c r="H9" s="156">
        <v>426722</v>
      </c>
      <c r="I9" s="155" t="s">
        <v>312</v>
      </c>
    </row>
    <row r="10" spans="1:9" ht="52.5" customHeight="1">
      <c r="A10" s="158"/>
      <c r="B10" s="158"/>
      <c r="C10" s="172" t="s">
        <v>295</v>
      </c>
      <c r="D10" s="156">
        <f>E10+F10+G10+H10</f>
        <v>1045236</v>
      </c>
      <c r="E10" s="156">
        <v>156786</v>
      </c>
      <c r="F10" s="156"/>
      <c r="G10" s="156">
        <v>104523</v>
      </c>
      <c r="H10" s="156">
        <v>783927</v>
      </c>
      <c r="I10" s="155" t="s">
        <v>312</v>
      </c>
    </row>
    <row r="11" spans="1:9" ht="52.5" customHeight="1">
      <c r="A11" s="158"/>
      <c r="B11" s="158"/>
      <c r="C11" s="155" t="s">
        <v>301</v>
      </c>
      <c r="D11" s="156">
        <f>E11+F11+G11+H11</f>
        <v>3465314</v>
      </c>
      <c r="E11" s="159">
        <v>19797</v>
      </c>
      <c r="F11" s="156">
        <v>500000</v>
      </c>
      <c r="G11" s="156">
        <v>346531</v>
      </c>
      <c r="H11" s="156">
        <v>2598986</v>
      </c>
      <c r="I11" s="155" t="s">
        <v>312</v>
      </c>
    </row>
    <row r="12" spans="1:9" ht="97.5" customHeight="1">
      <c r="A12" s="158" t="s">
        <v>255</v>
      </c>
      <c r="B12" s="158" t="s">
        <v>256</v>
      </c>
      <c r="C12" s="172" t="s">
        <v>317</v>
      </c>
      <c r="D12" s="156">
        <f>E12+F12+G12+H12</f>
        <v>2237987</v>
      </c>
      <c r="E12" s="156">
        <v>335698</v>
      </c>
      <c r="F12" s="156"/>
      <c r="G12" s="156">
        <v>223799</v>
      </c>
      <c r="H12" s="156">
        <v>1678490</v>
      </c>
      <c r="I12" s="155" t="s">
        <v>312</v>
      </c>
    </row>
    <row r="13" spans="1:9" ht="18.75" customHeight="1" hidden="1">
      <c r="A13" s="215"/>
      <c r="B13" s="215"/>
      <c r="C13" s="221"/>
      <c r="D13" s="217"/>
      <c r="E13" s="217"/>
      <c r="F13" s="217"/>
      <c r="G13" s="217"/>
      <c r="H13" s="217"/>
      <c r="I13" s="216"/>
    </row>
    <row r="14" spans="1:10" ht="53.25" customHeight="1">
      <c r="A14" s="230"/>
      <c r="B14" s="230"/>
      <c r="C14" s="170"/>
      <c r="D14" s="219"/>
      <c r="E14" s="219"/>
      <c r="F14" s="219"/>
      <c r="G14" s="219"/>
      <c r="H14" s="219"/>
      <c r="I14" s="170"/>
      <c r="J14" s="54"/>
    </row>
    <row r="15" spans="1:9" ht="34.5" customHeight="1">
      <c r="A15" s="211" t="s">
        <v>265</v>
      </c>
      <c r="B15" s="211" t="s">
        <v>266</v>
      </c>
      <c r="C15" s="210">
        <v>3</v>
      </c>
      <c r="D15" s="211">
        <v>4</v>
      </c>
      <c r="E15" s="211">
        <v>5</v>
      </c>
      <c r="F15" s="211">
        <v>6</v>
      </c>
      <c r="G15" s="211">
        <v>7</v>
      </c>
      <c r="H15" s="211">
        <v>8</v>
      </c>
      <c r="I15" s="211">
        <v>9</v>
      </c>
    </row>
    <row r="16" spans="1:9" ht="72.75" customHeight="1">
      <c r="A16" s="220"/>
      <c r="B16" s="220"/>
      <c r="C16" s="165" t="s">
        <v>318</v>
      </c>
      <c r="D16" s="166">
        <f>E16+F16+G16+H16</f>
        <v>2499644</v>
      </c>
      <c r="E16" s="166">
        <v>374947</v>
      </c>
      <c r="F16" s="166"/>
      <c r="G16" s="166">
        <v>249964</v>
      </c>
      <c r="H16" s="166">
        <v>1874733</v>
      </c>
      <c r="I16" s="165" t="s">
        <v>312</v>
      </c>
    </row>
    <row r="17" spans="1:9" ht="69.75" customHeight="1">
      <c r="A17" s="158"/>
      <c r="B17" s="158"/>
      <c r="C17" s="173" t="s">
        <v>297</v>
      </c>
      <c r="D17" s="156">
        <f>E17+F17+G17+H17</f>
        <v>82960</v>
      </c>
      <c r="E17" s="156">
        <v>82960</v>
      </c>
      <c r="F17" s="156"/>
      <c r="G17" s="156"/>
      <c r="H17" s="156"/>
      <c r="I17" s="171" t="s">
        <v>258</v>
      </c>
    </row>
    <row r="18" spans="1:9" ht="24.75" customHeight="1" hidden="1">
      <c r="A18" s="175"/>
      <c r="B18" s="175"/>
      <c r="C18" s="190"/>
      <c r="D18" s="176"/>
      <c r="E18" s="176"/>
      <c r="F18" s="176"/>
      <c r="G18" s="176"/>
      <c r="H18" s="176"/>
      <c r="I18" s="209"/>
    </row>
    <row r="19" spans="1:9" ht="30" customHeight="1">
      <c r="A19" s="158" t="s">
        <v>259</v>
      </c>
      <c r="B19" s="158" t="s">
        <v>260</v>
      </c>
      <c r="C19" s="155" t="s">
        <v>261</v>
      </c>
      <c r="D19" s="156">
        <f>E19+F19+G19</f>
        <v>0</v>
      </c>
      <c r="E19" s="156"/>
      <c r="F19" s="156"/>
      <c r="G19" s="156"/>
      <c r="H19" s="156"/>
      <c r="I19" s="153" t="s">
        <v>257</v>
      </c>
    </row>
    <row r="20" spans="1:9" ht="30.75" customHeight="1">
      <c r="A20" s="158" t="s">
        <v>298</v>
      </c>
      <c r="B20" s="158" t="s">
        <v>299</v>
      </c>
      <c r="C20" s="155" t="s">
        <v>261</v>
      </c>
      <c r="D20" s="156">
        <f>E20+F20+G20</f>
        <v>0</v>
      </c>
      <c r="E20" s="159"/>
      <c r="F20" s="156"/>
      <c r="G20" s="156"/>
      <c r="H20" s="156"/>
      <c r="I20" s="153" t="s">
        <v>257</v>
      </c>
    </row>
    <row r="21" spans="1:9" ht="57.75" customHeight="1">
      <c r="A21" s="215" t="s">
        <v>263</v>
      </c>
      <c r="B21" s="215" t="s">
        <v>264</v>
      </c>
      <c r="C21" s="216" t="s">
        <v>300</v>
      </c>
      <c r="D21" s="217">
        <f>E21+F21+G21+H21</f>
        <v>599867</v>
      </c>
      <c r="E21" s="218">
        <v>10400</v>
      </c>
      <c r="F21" s="217">
        <v>143283</v>
      </c>
      <c r="G21" s="217"/>
      <c r="H21" s="217">
        <v>446184</v>
      </c>
      <c r="I21" s="216" t="s">
        <v>313</v>
      </c>
    </row>
    <row r="22" spans="1:9" ht="22.5" customHeight="1">
      <c r="A22" s="153"/>
      <c r="B22" s="153"/>
      <c r="C22" s="152" t="s">
        <v>262</v>
      </c>
      <c r="D22" s="154">
        <f>D9+D10+D11+D12+D16+D17+D19+D20+D21</f>
        <v>10581767</v>
      </c>
      <c r="E22" s="154">
        <f>E9+E10+E11+E12+E16+E17+E19+E20+E21</f>
        <v>1147729</v>
      </c>
      <c r="F22" s="154">
        <f>F9+F10+F11+F12+F16+F17+F19+F20+F21</f>
        <v>643283</v>
      </c>
      <c r="G22" s="154">
        <f>G9+G10+G11+G12+G16+G17+G19+G20+G21</f>
        <v>981713</v>
      </c>
      <c r="H22" s="154">
        <f>H9+H10+H11+H12+H16+H17+H19+H20+H21</f>
        <v>7809042</v>
      </c>
      <c r="I22" s="153"/>
    </row>
  </sheetData>
  <mergeCells count="3">
    <mergeCell ref="D3:H3"/>
    <mergeCell ref="A1:I1"/>
    <mergeCell ref="E4:H4"/>
  </mergeCells>
  <printOptions horizontalCentered="1" verticalCentered="1"/>
  <pageMargins left="0.3937007874015748" right="0.3937007874015748" top="0.7874015748031497" bottom="0.71" header="0.5118110236220472" footer="0.5118110236220472"/>
  <pageSetup horizontalDpi="600" verticalDpi="600" orientation="landscape" paperSize="9" r:id="rId1"/>
  <headerFooter alignWithMargins="0">
    <oddHeader xml:space="preserve">&amp;R&amp;9Załącznik nr 6
do uchwały Rady Gminy Biskupiec Nr XXVI/156/04
z  dnia 16 grudnia 2004r.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7">
      <selection activeCell="A13" sqref="A13:A14"/>
    </sheetView>
  </sheetViews>
  <sheetFormatPr defaultColWidth="9.00390625" defaultRowHeight="12.75"/>
  <cols>
    <col min="1" max="1" width="4.625" style="24" customWidth="1"/>
    <col min="2" max="2" width="6.875" style="24" customWidth="1"/>
    <col min="3" max="3" width="18.875" style="24" customWidth="1"/>
    <col min="4" max="4" width="14.00390625" style="24" customWidth="1"/>
    <col min="5" max="5" width="14.125" style="24" customWidth="1"/>
    <col min="6" max="6" width="9.875" style="24" customWidth="1"/>
    <col min="7" max="7" width="10.625" style="24" customWidth="1"/>
    <col min="8" max="8" width="11.875" style="24" customWidth="1"/>
    <col min="9" max="9" width="11.625" style="24" customWidth="1"/>
    <col min="10" max="10" width="12.375" style="24" customWidth="1"/>
    <col min="11" max="11" width="12.625" style="24" customWidth="1"/>
    <col min="12" max="13" width="12.125" style="24" customWidth="1"/>
    <col min="14" max="14" width="11.75390625" style="24" customWidth="1"/>
    <col min="15" max="16384" width="9.125" style="24" customWidth="1"/>
  </cols>
  <sheetData>
    <row r="1" spans="1:14" ht="37.5" customHeight="1">
      <c r="A1" s="330" t="s">
        <v>221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ht="13.5" thickBot="1">
      <c r="N2" s="100" t="s">
        <v>172</v>
      </c>
    </row>
    <row r="3" spans="1:14" ht="19.5" customHeight="1" thickBot="1">
      <c r="A3" s="39"/>
      <c r="B3" s="5"/>
      <c r="C3" s="5" t="s">
        <v>63</v>
      </c>
      <c r="D3" s="5"/>
      <c r="E3" s="296" t="s">
        <v>65</v>
      </c>
      <c r="F3" s="286"/>
      <c r="G3" s="286"/>
      <c r="H3" s="286"/>
      <c r="I3" s="286"/>
      <c r="J3" s="286"/>
      <c r="K3" s="286"/>
      <c r="L3" s="286"/>
      <c r="M3" s="329"/>
      <c r="N3" s="180" t="s">
        <v>195</v>
      </c>
    </row>
    <row r="4" spans="1:14" ht="19.5" customHeight="1" thickBot="1">
      <c r="A4" s="40" t="s">
        <v>25</v>
      </c>
      <c r="B4" s="6" t="s">
        <v>147</v>
      </c>
      <c r="C4" s="6" t="s">
        <v>40</v>
      </c>
      <c r="D4" s="6" t="s">
        <v>158</v>
      </c>
      <c r="E4" s="6" t="s">
        <v>66</v>
      </c>
      <c r="F4" s="342" t="s">
        <v>67</v>
      </c>
      <c r="G4" s="343"/>
      <c r="H4" s="343"/>
      <c r="I4" s="344"/>
      <c r="J4" s="342"/>
      <c r="K4" s="344"/>
      <c r="L4" s="342" t="s">
        <v>303</v>
      </c>
      <c r="M4" s="344"/>
      <c r="N4" s="181" t="s">
        <v>71</v>
      </c>
    </row>
    <row r="5" spans="1:14" ht="19.5" customHeight="1" thickBot="1">
      <c r="A5" s="40"/>
      <c r="B5" s="6"/>
      <c r="C5" s="6" t="s">
        <v>64</v>
      </c>
      <c r="D5" s="6" t="s">
        <v>159</v>
      </c>
      <c r="E5" s="6" t="s">
        <v>161</v>
      </c>
      <c r="F5" s="5" t="s">
        <v>70</v>
      </c>
      <c r="G5" s="5" t="s">
        <v>68</v>
      </c>
      <c r="H5" s="37" t="s">
        <v>70</v>
      </c>
      <c r="I5" s="37" t="s">
        <v>222</v>
      </c>
      <c r="J5" s="345" t="s">
        <v>192</v>
      </c>
      <c r="K5" s="346"/>
      <c r="L5" s="345"/>
      <c r="M5" s="346"/>
      <c r="N5" s="181" t="s">
        <v>72</v>
      </c>
    </row>
    <row r="6" spans="1:14" ht="25.5" customHeight="1" thickBot="1">
      <c r="A6" s="40"/>
      <c r="B6" s="6"/>
      <c r="C6" s="6" t="s">
        <v>156</v>
      </c>
      <c r="D6" s="6" t="s">
        <v>160</v>
      </c>
      <c r="E6" s="6">
        <v>2005</v>
      </c>
      <c r="F6" s="6" t="s">
        <v>32</v>
      </c>
      <c r="G6" s="6" t="s">
        <v>69</v>
      </c>
      <c r="H6" s="38" t="s">
        <v>162</v>
      </c>
      <c r="I6" s="38" t="s">
        <v>223</v>
      </c>
      <c r="J6" s="183" t="s">
        <v>281</v>
      </c>
      <c r="K6" s="177" t="s">
        <v>278</v>
      </c>
      <c r="L6" s="178" t="s">
        <v>279</v>
      </c>
      <c r="M6" s="325" t="s">
        <v>283</v>
      </c>
      <c r="N6" s="181" t="s">
        <v>194</v>
      </c>
    </row>
    <row r="7" spans="1:14" ht="50.25" customHeight="1" thickBot="1">
      <c r="A7" s="40"/>
      <c r="B7" s="6"/>
      <c r="C7" s="38" t="s">
        <v>157</v>
      </c>
      <c r="D7" s="38"/>
      <c r="E7" s="6" t="s">
        <v>302</v>
      </c>
      <c r="F7" s="6"/>
      <c r="G7" s="6"/>
      <c r="H7" s="38" t="s">
        <v>193</v>
      </c>
      <c r="I7" s="38" t="s">
        <v>224</v>
      </c>
      <c r="J7" s="182" t="s">
        <v>282</v>
      </c>
      <c r="K7" s="126" t="s">
        <v>270</v>
      </c>
      <c r="L7" s="179" t="s">
        <v>280</v>
      </c>
      <c r="M7" s="326"/>
      <c r="N7" s="181" t="s">
        <v>165</v>
      </c>
    </row>
    <row r="8" spans="1:14" ht="7.5" customHeight="1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  <c r="I8" s="161">
        <v>9</v>
      </c>
      <c r="J8" s="161">
        <v>10</v>
      </c>
      <c r="K8" s="161">
        <v>11</v>
      </c>
      <c r="L8" s="161">
        <v>12</v>
      </c>
      <c r="M8" s="161">
        <v>13</v>
      </c>
      <c r="N8" s="161">
        <v>14</v>
      </c>
    </row>
    <row r="9" spans="1:14" ht="42" customHeight="1">
      <c r="A9" s="337" t="s">
        <v>253</v>
      </c>
      <c r="B9" s="337" t="s">
        <v>254</v>
      </c>
      <c r="C9" s="339" t="s">
        <v>304</v>
      </c>
      <c r="D9" s="350">
        <f>E9+J9+J10+K9</f>
        <v>330244</v>
      </c>
      <c r="E9" s="352">
        <f>F9+G9++H9+++I9</f>
        <v>0</v>
      </c>
      <c r="F9" s="352"/>
      <c r="G9" s="352"/>
      <c r="H9" s="352"/>
      <c r="I9" s="352"/>
      <c r="J9" s="160">
        <v>49537</v>
      </c>
      <c r="K9" s="352">
        <v>247683</v>
      </c>
      <c r="L9" s="160"/>
      <c r="M9" s="352"/>
      <c r="N9" s="339" t="s">
        <v>314</v>
      </c>
    </row>
    <row r="10" spans="1:14" ht="34.5" customHeight="1">
      <c r="A10" s="348"/>
      <c r="B10" s="348"/>
      <c r="C10" s="349"/>
      <c r="D10" s="351"/>
      <c r="E10" s="353"/>
      <c r="F10" s="353"/>
      <c r="G10" s="353"/>
      <c r="H10" s="353"/>
      <c r="I10" s="353"/>
      <c r="J10" s="160">
        <v>33024</v>
      </c>
      <c r="K10" s="353"/>
      <c r="L10" s="160"/>
      <c r="M10" s="353"/>
      <c r="N10" s="349"/>
    </row>
    <row r="11" spans="1:14" ht="38.25" customHeight="1">
      <c r="A11" s="362"/>
      <c r="B11" s="362"/>
      <c r="C11" s="363" t="s">
        <v>307</v>
      </c>
      <c r="D11" s="341">
        <f>E11+J11+J12+K11</f>
        <v>3078637</v>
      </c>
      <c r="E11" s="364">
        <f>F11++G11+H11+I11</f>
        <v>1657421</v>
      </c>
      <c r="F11" s="364">
        <v>5815</v>
      </c>
      <c r="G11" s="364">
        <v>309119</v>
      </c>
      <c r="H11" s="364">
        <v>157940</v>
      </c>
      <c r="I11" s="364">
        <v>1184547</v>
      </c>
      <c r="J11" s="156">
        <v>230387</v>
      </c>
      <c r="K11" s="364">
        <v>1050731</v>
      </c>
      <c r="L11" s="156"/>
      <c r="M11" s="364"/>
      <c r="N11" s="365" t="s">
        <v>315</v>
      </c>
    </row>
    <row r="12" spans="1:14" ht="51" customHeight="1">
      <c r="A12" s="362"/>
      <c r="B12" s="362"/>
      <c r="C12" s="363"/>
      <c r="D12" s="341"/>
      <c r="E12" s="364"/>
      <c r="F12" s="364"/>
      <c r="G12" s="364"/>
      <c r="H12" s="364"/>
      <c r="I12" s="364"/>
      <c r="J12" s="156">
        <v>140098</v>
      </c>
      <c r="K12" s="364"/>
      <c r="L12" s="156"/>
      <c r="M12" s="364"/>
      <c r="N12" s="365"/>
    </row>
    <row r="13" spans="1:14" ht="21" customHeight="1">
      <c r="A13" s="337" t="s">
        <v>255</v>
      </c>
      <c r="B13" s="337" t="s">
        <v>256</v>
      </c>
      <c r="C13" s="339" t="s">
        <v>277</v>
      </c>
      <c r="D13" s="341">
        <f>E13+J13+J14+K13</f>
        <v>3218998</v>
      </c>
      <c r="E13" s="347">
        <f>F13+G14+H13+I13</f>
        <v>2445811</v>
      </c>
      <c r="F13" s="347">
        <v>366871</v>
      </c>
      <c r="G13" s="347"/>
      <c r="H13" s="347">
        <v>244581</v>
      </c>
      <c r="I13" s="347">
        <v>1834359</v>
      </c>
      <c r="J13" s="184">
        <v>115980</v>
      </c>
      <c r="K13" s="347">
        <v>579889</v>
      </c>
      <c r="L13" s="184"/>
      <c r="M13" s="347"/>
      <c r="N13" s="360" t="s">
        <v>284</v>
      </c>
    </row>
    <row r="14" spans="1:14" ht="31.5" customHeight="1">
      <c r="A14" s="338"/>
      <c r="B14" s="338"/>
      <c r="C14" s="340"/>
      <c r="D14" s="341"/>
      <c r="E14" s="347"/>
      <c r="F14" s="347"/>
      <c r="G14" s="347"/>
      <c r="H14" s="347"/>
      <c r="I14" s="347"/>
      <c r="J14" s="162">
        <v>77318</v>
      </c>
      <c r="K14" s="347"/>
      <c r="L14" s="162"/>
      <c r="M14" s="347"/>
      <c r="N14" s="361"/>
    </row>
    <row r="15" spans="1:14" ht="32.25" customHeight="1">
      <c r="A15" s="354"/>
      <c r="B15" s="354"/>
      <c r="C15" s="355" t="s">
        <v>305</v>
      </c>
      <c r="D15" s="341">
        <f>E15+J15+J16+K15</f>
        <v>3171292</v>
      </c>
      <c r="E15" s="357">
        <f>F15+++G15+H15+I15</f>
        <v>1416381</v>
      </c>
      <c r="F15" s="357">
        <v>212458</v>
      </c>
      <c r="G15" s="357"/>
      <c r="H15" s="357">
        <v>141638</v>
      </c>
      <c r="I15" s="357">
        <v>1062285</v>
      </c>
      <c r="J15" s="160">
        <v>263237</v>
      </c>
      <c r="K15" s="357">
        <v>1316183</v>
      </c>
      <c r="L15" s="160"/>
      <c r="M15" s="357"/>
      <c r="N15" s="355" t="s">
        <v>284</v>
      </c>
    </row>
    <row r="16" spans="1:14" ht="34.5" customHeight="1">
      <c r="A16" s="354"/>
      <c r="B16" s="354"/>
      <c r="C16" s="355"/>
      <c r="D16" s="341"/>
      <c r="E16" s="357"/>
      <c r="F16" s="357"/>
      <c r="G16" s="357"/>
      <c r="H16" s="357"/>
      <c r="I16" s="357"/>
      <c r="J16" s="160">
        <v>175491</v>
      </c>
      <c r="K16" s="357"/>
      <c r="L16" s="160"/>
      <c r="M16" s="357"/>
      <c r="N16" s="355"/>
    </row>
    <row r="17" spans="1:14" ht="34.5" customHeight="1">
      <c r="A17" s="354"/>
      <c r="B17" s="354"/>
      <c r="C17" s="355" t="s">
        <v>306</v>
      </c>
      <c r="D17" s="341">
        <f>E17+J17+J18+K17</f>
        <v>3800562</v>
      </c>
      <c r="E17" s="357">
        <f>F17+G17+H17+I17</f>
        <v>1590028</v>
      </c>
      <c r="F17" s="357">
        <v>238504</v>
      </c>
      <c r="G17" s="357"/>
      <c r="H17" s="357">
        <v>159002</v>
      </c>
      <c r="I17" s="357">
        <v>1192522</v>
      </c>
      <c r="J17" s="160">
        <v>331580</v>
      </c>
      <c r="K17" s="357">
        <v>1657901</v>
      </c>
      <c r="L17" s="160"/>
      <c r="M17" s="357"/>
      <c r="N17" s="355" t="s">
        <v>284</v>
      </c>
    </row>
    <row r="18" spans="1:14" ht="34.5" customHeight="1">
      <c r="A18" s="354"/>
      <c r="B18" s="354"/>
      <c r="C18" s="355"/>
      <c r="D18" s="341"/>
      <c r="E18" s="357"/>
      <c r="F18" s="357"/>
      <c r="G18" s="357"/>
      <c r="H18" s="357"/>
      <c r="I18" s="357"/>
      <c r="J18" s="160">
        <v>221053</v>
      </c>
      <c r="K18" s="357"/>
      <c r="L18" s="160"/>
      <c r="M18" s="357"/>
      <c r="N18" s="355"/>
    </row>
    <row r="19" spans="1:14" s="212" customFormat="1" ht="18.75" customHeight="1">
      <c r="A19" s="191" t="s">
        <v>265</v>
      </c>
      <c r="B19" s="191" t="s">
        <v>266</v>
      </c>
      <c r="C19" s="210">
        <v>3</v>
      </c>
      <c r="D19" s="210">
        <v>4</v>
      </c>
      <c r="E19" s="211">
        <v>5</v>
      </c>
      <c r="F19" s="211">
        <v>6</v>
      </c>
      <c r="G19" s="211">
        <v>7</v>
      </c>
      <c r="H19" s="211">
        <v>8</v>
      </c>
      <c r="I19" s="211">
        <v>9</v>
      </c>
      <c r="J19" s="211">
        <v>10</v>
      </c>
      <c r="K19" s="211">
        <v>11</v>
      </c>
      <c r="L19" s="211">
        <v>12</v>
      </c>
      <c r="M19" s="211">
        <v>13</v>
      </c>
      <c r="N19" s="210">
        <v>14</v>
      </c>
    </row>
    <row r="20" spans="1:14" s="212" customFormat="1" ht="33" customHeight="1">
      <c r="A20" s="337" t="s">
        <v>326</v>
      </c>
      <c r="B20" s="337" t="s">
        <v>327</v>
      </c>
      <c r="C20" s="339" t="s">
        <v>328</v>
      </c>
      <c r="D20" s="366">
        <f>E20+J20+J21+K20</f>
        <v>1404588</v>
      </c>
      <c r="E20" s="368">
        <f>F20+G20+H20+I20</f>
        <v>701315</v>
      </c>
      <c r="F20" s="368">
        <v>105198</v>
      </c>
      <c r="G20" s="368"/>
      <c r="H20" s="368">
        <v>70131</v>
      </c>
      <c r="I20" s="368">
        <v>525986</v>
      </c>
      <c r="J20" s="222">
        <v>105491</v>
      </c>
      <c r="K20" s="368">
        <v>527455</v>
      </c>
      <c r="L20" s="222"/>
      <c r="M20" s="368"/>
      <c r="N20" s="333" t="s">
        <v>316</v>
      </c>
    </row>
    <row r="21" spans="1:14" ht="40.5" customHeight="1">
      <c r="A21" s="348"/>
      <c r="B21" s="348"/>
      <c r="C21" s="349"/>
      <c r="D21" s="367"/>
      <c r="E21" s="369"/>
      <c r="F21" s="369"/>
      <c r="G21" s="369"/>
      <c r="H21" s="369"/>
      <c r="I21" s="369"/>
      <c r="J21" s="222">
        <v>70327</v>
      </c>
      <c r="K21" s="369"/>
      <c r="L21" s="222"/>
      <c r="M21" s="369"/>
      <c r="N21" s="334"/>
    </row>
    <row r="22" spans="1:14" ht="51.75" customHeight="1" hidden="1">
      <c r="A22" s="358"/>
      <c r="B22" s="358"/>
      <c r="C22" s="359"/>
      <c r="D22" s="356"/>
      <c r="E22" s="356"/>
      <c r="F22" s="356"/>
      <c r="G22" s="356"/>
      <c r="H22" s="356"/>
      <c r="I22" s="356"/>
      <c r="J22" s="219"/>
      <c r="K22" s="356"/>
      <c r="L22" s="219"/>
      <c r="M22" s="356"/>
      <c r="N22" s="359"/>
    </row>
    <row r="23" spans="1:14" s="54" customFormat="1" ht="102" customHeight="1" hidden="1">
      <c r="A23" s="358"/>
      <c r="B23" s="358"/>
      <c r="C23" s="359"/>
      <c r="D23" s="356"/>
      <c r="E23" s="356"/>
      <c r="F23" s="356"/>
      <c r="G23" s="356"/>
      <c r="H23" s="356"/>
      <c r="I23" s="356"/>
      <c r="J23" s="219"/>
      <c r="K23" s="356"/>
      <c r="L23" s="219"/>
      <c r="M23" s="356"/>
      <c r="N23" s="359"/>
    </row>
    <row r="24" spans="1:14" ht="0.75" customHeight="1" hidden="1">
      <c r="A24" s="185"/>
      <c r="B24" s="185"/>
      <c r="C24" s="186"/>
      <c r="D24" s="187"/>
      <c r="E24" s="187"/>
      <c r="F24" s="187"/>
      <c r="G24" s="187"/>
      <c r="H24" s="187"/>
      <c r="I24" s="187"/>
      <c r="J24" s="187"/>
      <c r="K24" s="187"/>
      <c r="L24" s="166"/>
      <c r="M24" s="187"/>
      <c r="N24" s="188"/>
    </row>
    <row r="25" spans="1:14" ht="42" customHeight="1">
      <c r="A25" s="335">
        <v>921</v>
      </c>
      <c r="B25" s="335">
        <v>92109</v>
      </c>
      <c r="C25" s="333" t="s">
        <v>285</v>
      </c>
      <c r="D25" s="331">
        <f>E25+J25+J26+K25</f>
        <v>1167860</v>
      </c>
      <c r="E25" s="331">
        <f>F25+G26+++H25+++I25</f>
        <v>466208</v>
      </c>
      <c r="F25" s="331">
        <v>69932</v>
      </c>
      <c r="G25" s="331"/>
      <c r="H25" s="331">
        <v>46620</v>
      </c>
      <c r="I25" s="331">
        <v>349656</v>
      </c>
      <c r="J25" s="187">
        <v>105248</v>
      </c>
      <c r="K25" s="331">
        <v>526239</v>
      </c>
      <c r="L25" s="166"/>
      <c r="M25" s="331"/>
      <c r="N25" s="333" t="s">
        <v>316</v>
      </c>
    </row>
    <row r="26" spans="1:14" ht="40.5" customHeight="1">
      <c r="A26" s="336"/>
      <c r="B26" s="336"/>
      <c r="C26" s="334"/>
      <c r="D26" s="332"/>
      <c r="E26" s="332"/>
      <c r="F26" s="332"/>
      <c r="G26" s="332"/>
      <c r="H26" s="332"/>
      <c r="I26" s="332"/>
      <c r="J26" s="156">
        <v>70165</v>
      </c>
      <c r="K26" s="332"/>
      <c r="L26" s="156"/>
      <c r="M26" s="332"/>
      <c r="N26" s="334"/>
    </row>
    <row r="27" spans="1:14" ht="22.5" customHeight="1">
      <c r="A27" s="153"/>
      <c r="B27" s="153"/>
      <c r="C27" s="152" t="s">
        <v>148</v>
      </c>
      <c r="D27" s="156">
        <f>D9+D13+D15+D17+D22+D25+D11+D20</f>
        <v>16172181</v>
      </c>
      <c r="E27" s="156">
        <f aca="true" t="shared" si="0" ref="E27:M27">E9+E13+E15+E17+E22+E25+E11+E20</f>
        <v>8277164</v>
      </c>
      <c r="F27" s="156">
        <f t="shared" si="0"/>
        <v>998778</v>
      </c>
      <c r="G27" s="156">
        <f t="shared" si="0"/>
        <v>309119</v>
      </c>
      <c r="H27" s="156">
        <f t="shared" si="0"/>
        <v>819912</v>
      </c>
      <c r="I27" s="156">
        <f t="shared" si="0"/>
        <v>6149355</v>
      </c>
      <c r="J27" s="156">
        <f>J26+J25+J21+J20+J18+J17+J16+J15+J14+J13+J12+J11+J10+J9</f>
        <v>1988936</v>
      </c>
      <c r="K27" s="156">
        <f t="shared" si="0"/>
        <v>5906081</v>
      </c>
      <c r="L27" s="156">
        <f t="shared" si="0"/>
        <v>0</v>
      </c>
      <c r="M27" s="156">
        <f t="shared" si="0"/>
        <v>0</v>
      </c>
      <c r="N27" s="153"/>
    </row>
    <row r="30" spans="5:9" ht="12.75">
      <c r="E30" s="223"/>
      <c r="I30" s="223"/>
    </row>
    <row r="31" ht="12.75">
      <c r="E31" s="223"/>
    </row>
  </sheetData>
  <autoFilter ref="A8:AD8"/>
  <mergeCells count="103">
    <mergeCell ref="I20:I21"/>
    <mergeCell ref="N20:N21"/>
    <mergeCell ref="K20:K21"/>
    <mergeCell ref="M20:M21"/>
    <mergeCell ref="E20:E21"/>
    <mergeCell ref="F20:F21"/>
    <mergeCell ref="G20:G21"/>
    <mergeCell ref="H20:H21"/>
    <mergeCell ref="A20:A21"/>
    <mergeCell ref="B20:B21"/>
    <mergeCell ref="C20:C21"/>
    <mergeCell ref="D20:D21"/>
    <mergeCell ref="I11:I12"/>
    <mergeCell ref="K11:K12"/>
    <mergeCell ref="M11:M12"/>
    <mergeCell ref="N11:N12"/>
    <mergeCell ref="E11:E12"/>
    <mergeCell ref="F11:F12"/>
    <mergeCell ref="G11:G12"/>
    <mergeCell ref="H11:H12"/>
    <mergeCell ref="A11:A12"/>
    <mergeCell ref="B11:B12"/>
    <mergeCell ref="C11:C12"/>
    <mergeCell ref="D11:D12"/>
    <mergeCell ref="A17:A18"/>
    <mergeCell ref="B17:B18"/>
    <mergeCell ref="C17:C18"/>
    <mergeCell ref="N17:N18"/>
    <mergeCell ref="K17:K18"/>
    <mergeCell ref="M17:M18"/>
    <mergeCell ref="G17:G18"/>
    <mergeCell ref="H17:H18"/>
    <mergeCell ref="I17:I18"/>
    <mergeCell ref="D17:D18"/>
    <mergeCell ref="I22:I23"/>
    <mergeCell ref="K22:K23"/>
    <mergeCell ref="M22:M23"/>
    <mergeCell ref="N13:N14"/>
    <mergeCell ref="N15:N16"/>
    <mergeCell ref="N22:N23"/>
    <mergeCell ref="K15:K16"/>
    <mergeCell ref="M15:M16"/>
    <mergeCell ref="M13:M14"/>
    <mergeCell ref="I15:I16"/>
    <mergeCell ref="A22:A23"/>
    <mergeCell ref="B22:B23"/>
    <mergeCell ref="C22:C23"/>
    <mergeCell ref="D22:D23"/>
    <mergeCell ref="E22:E23"/>
    <mergeCell ref="F22:F23"/>
    <mergeCell ref="G22:G23"/>
    <mergeCell ref="H15:H16"/>
    <mergeCell ref="H22:H23"/>
    <mergeCell ref="E17:E18"/>
    <mergeCell ref="F17:F18"/>
    <mergeCell ref="E15:E16"/>
    <mergeCell ref="F15:F16"/>
    <mergeCell ref="G15:G16"/>
    <mergeCell ref="A15:A16"/>
    <mergeCell ref="B15:B16"/>
    <mergeCell ref="C15:C16"/>
    <mergeCell ref="D15:D16"/>
    <mergeCell ref="M6:M7"/>
    <mergeCell ref="I9:I10"/>
    <mergeCell ref="N9:N10"/>
    <mergeCell ref="K9:K10"/>
    <mergeCell ref="M9:M10"/>
    <mergeCell ref="I13:I14"/>
    <mergeCell ref="K13:K14"/>
    <mergeCell ref="A9:A10"/>
    <mergeCell ref="B9:B10"/>
    <mergeCell ref="C9:C10"/>
    <mergeCell ref="D9:D10"/>
    <mergeCell ref="E9:E10"/>
    <mergeCell ref="F9:F10"/>
    <mergeCell ref="G9:G10"/>
    <mergeCell ref="H9:H10"/>
    <mergeCell ref="E13:E14"/>
    <mergeCell ref="F13:F14"/>
    <mergeCell ref="G13:G14"/>
    <mergeCell ref="H13:H14"/>
    <mergeCell ref="E3:M3"/>
    <mergeCell ref="A1:N1"/>
    <mergeCell ref="F4:I4"/>
    <mergeCell ref="L4:M5"/>
    <mergeCell ref="J5:K5"/>
    <mergeCell ref="J4:K4"/>
    <mergeCell ref="A13:A14"/>
    <mergeCell ref="B13:B14"/>
    <mergeCell ref="C13:C14"/>
    <mergeCell ref="D13:D1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N25:N26"/>
    <mergeCell ref="M25:M26"/>
    <mergeCell ref="K25:K26"/>
  </mergeCells>
  <printOptions horizontalCentered="1" verticalCentered="1"/>
  <pageMargins left="0.2362204724409449" right="0.2362204724409449" top="0.984251968503937" bottom="0.59" header="0.27" footer="0.5118110236220472"/>
  <pageSetup horizontalDpi="600" verticalDpi="600" orientation="landscape" paperSize="9" scale="89" r:id="rId1"/>
  <headerFooter alignWithMargins="0">
    <oddHeader xml:space="preserve">&amp;R&amp;9Załącznik nr 7
do uchwały Rady Gminy Biskupiec Nr XXVI/156/04 
z dnia 16 grudnia 2004r.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8" sqref="B8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18" t="s">
        <v>225</v>
      </c>
      <c r="B1" s="318"/>
      <c r="C1" s="318"/>
      <c r="D1" s="318"/>
    </row>
    <row r="2" spans="1:4" ht="18">
      <c r="A2" s="318" t="s">
        <v>320</v>
      </c>
      <c r="B2" s="318"/>
      <c r="C2" s="318"/>
      <c r="D2" s="318"/>
    </row>
    <row r="3" spans="1:4" ht="15" customHeight="1">
      <c r="A3" s="59"/>
      <c r="B3" s="59"/>
      <c r="C3" s="59"/>
      <c r="D3" s="59"/>
    </row>
    <row r="4" spans="1:4" ht="13.5" thickBot="1">
      <c r="A4" s="24"/>
      <c r="B4" s="24"/>
      <c r="C4" s="24"/>
      <c r="D4" s="103" t="s">
        <v>172</v>
      </c>
    </row>
    <row r="5" spans="1:4" ht="19.5" customHeight="1" thickBot="1">
      <c r="A5" s="30" t="s">
        <v>46</v>
      </c>
      <c r="B5" s="30" t="s">
        <v>226</v>
      </c>
      <c r="C5" s="30" t="s">
        <v>25</v>
      </c>
      <c r="D5" s="30" t="s">
        <v>41</v>
      </c>
    </row>
    <row r="6" spans="1:4" ht="7.5" customHeight="1" thickBot="1">
      <c r="A6" s="25">
        <v>1</v>
      </c>
      <c r="B6" s="25">
        <v>2</v>
      </c>
      <c r="C6" s="25">
        <v>3</v>
      </c>
      <c r="D6" s="25">
        <v>6</v>
      </c>
    </row>
    <row r="7" spans="1:4" ht="30" customHeight="1">
      <c r="A7" s="9"/>
      <c r="B7" s="9"/>
      <c r="C7" s="9">
        <v>0</v>
      </c>
      <c r="D7" s="9">
        <v>0</v>
      </c>
    </row>
    <row r="8" spans="1:4" ht="30" customHeight="1">
      <c r="A8" s="16"/>
      <c r="B8" s="16"/>
      <c r="C8" s="16"/>
      <c r="D8" s="16"/>
    </row>
    <row r="9" spans="1:4" ht="30" customHeight="1">
      <c r="A9" s="16"/>
      <c r="B9" s="16"/>
      <c r="C9" s="16"/>
      <c r="D9" s="16"/>
    </row>
    <row r="10" spans="1:4" ht="30" customHeight="1">
      <c r="A10" s="16"/>
      <c r="B10" s="16"/>
      <c r="C10" s="16"/>
      <c r="D10" s="16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20" t="s">
        <v>227</v>
      </c>
      <c r="B12" s="322"/>
      <c r="C12" s="22">
        <v>0</v>
      </c>
      <c r="D12" s="22">
        <v>0</v>
      </c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&amp;R&amp;9Załącznik nr 8
do uchwały Rady Gminy Nr 
z dnia   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Biskupiec</cp:lastModifiedBy>
  <cp:lastPrinted>2005-01-06T12:49:00Z</cp:lastPrinted>
  <dcterms:created xsi:type="dcterms:W3CDTF">1998-12-09T13:02:10Z</dcterms:created>
  <dcterms:modified xsi:type="dcterms:W3CDTF">2003-11-21T14:12:40Z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